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filterPrivacy="1" codeName="ThisWorkbook" autoCompressPictures="0"/>
  <xr:revisionPtr revIDLastSave="0" documentId="13_ncr:1_{547A80BC-EFD3-4A3B-95D4-B858CE10D5E7}" xr6:coauthVersionLast="47" xr6:coauthVersionMax="47" xr10:uidLastSave="{00000000-0000-0000-0000-000000000000}"/>
  <bookViews>
    <workbookView xWindow="0" yWindow="1800" windowWidth="28785" windowHeight="13800" tabRatio="767" xr2:uid="{00000000-000D-0000-FFFF-FFFF00000000}"/>
  </bookViews>
  <sheets>
    <sheet name="Salary Listing" sheetId="1" r:id="rId1"/>
    <sheet name="Payslip" sheetId="45" r:id="rId2"/>
    <sheet name="Company information" sheetId="46" r:id="rId3"/>
    <sheet name="Kelvin Ang" sheetId="6" state="hidden" r:id="rId4"/>
    <sheet name="Sheet1" sheetId="11" state="hidden" r:id="rId5"/>
  </sheet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K37" i="45" l="1"/>
  <c r="K26" i="45"/>
  <c r="K25" i="45"/>
  <c r="K20" i="45"/>
  <c r="D4" i="45"/>
  <c r="J43" i="45"/>
  <c r="J42" i="45"/>
  <c r="K17" i="45"/>
  <c r="K16" i="45"/>
  <c r="K13" i="45"/>
  <c r="K14" i="45" s="1"/>
  <c r="X14" i="1" l="1"/>
  <c r="T14" i="1"/>
  <c r="I14" i="1"/>
  <c r="J14" i="1"/>
  <c r="K14" i="1"/>
  <c r="L14" i="1"/>
  <c r="M14" i="1"/>
  <c r="N14" i="1"/>
  <c r="O14" i="1"/>
  <c r="H14" i="1"/>
  <c r="Z13" i="1"/>
  <c r="Y8" i="1"/>
  <c r="Y9" i="1"/>
  <c r="Y10" i="1"/>
  <c r="Y11" i="1"/>
  <c r="Y12" i="1"/>
  <c r="Y13" i="1"/>
  <c r="V8" i="1"/>
  <c r="V9" i="1"/>
  <c r="V10" i="1"/>
  <c r="V11" i="1"/>
  <c r="V12" i="1"/>
  <c r="V13" i="1"/>
  <c r="P8" i="1"/>
  <c r="Q8" i="1" s="1"/>
  <c r="P9" i="1"/>
  <c r="Q9" i="1" s="1"/>
  <c r="P10" i="1"/>
  <c r="Q10" i="1" s="1"/>
  <c r="P11" i="1"/>
  <c r="Q11" i="1" s="1"/>
  <c r="P12" i="1"/>
  <c r="Q12" i="1" s="1"/>
  <c r="P13" i="1"/>
  <c r="Q13" i="1" s="1"/>
  <c r="P7" i="1"/>
  <c r="Q7" i="1" s="1"/>
  <c r="Z11" i="1" l="1"/>
  <c r="Z10" i="1"/>
  <c r="Z12" i="1"/>
  <c r="Z9" i="1"/>
  <c r="Z7" i="1"/>
  <c r="Z14" i="1" s="1"/>
  <c r="K24" i="45"/>
  <c r="K33" i="45" s="1"/>
  <c r="Z8" i="1"/>
  <c r="Q14" i="1"/>
  <c r="R7" i="1"/>
  <c r="K36" i="45" s="1"/>
  <c r="R9" i="1"/>
  <c r="S9" i="1" s="1"/>
  <c r="R11" i="1"/>
  <c r="S11" i="1" s="1"/>
  <c r="R10" i="1"/>
  <c r="S10" i="1" s="1"/>
  <c r="R8" i="1"/>
  <c r="S8" i="1" s="1"/>
  <c r="R12" i="1"/>
  <c r="S12" i="1" s="1"/>
  <c r="R13" i="1"/>
  <c r="S13" i="1" s="1"/>
  <c r="S7" i="1" l="1"/>
  <c r="S14" i="1" s="1"/>
  <c r="R14" i="1"/>
  <c r="U7" i="1"/>
  <c r="K38" i="45" l="1"/>
  <c r="U14" i="1"/>
  <c r="W14" i="1"/>
  <c r="V7" i="1" l="1"/>
  <c r="V14" i="1" s="1"/>
  <c r="Y7" i="1" l="1"/>
  <c r="Y14" i="1" s="1"/>
  <c r="K17" i="6" l="1"/>
  <c r="K16" i="6"/>
  <c r="J47" i="6"/>
  <c r="J46" i="6"/>
  <c r="D4" i="6"/>
  <c r="K20" i="6"/>
  <c r="K42" i="6"/>
  <c r="K34" i="6"/>
  <c r="K13" i="6"/>
  <c r="K14" i="6" s="1"/>
  <c r="K22" i="6" l="1"/>
  <c r="K37"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AZ5" authorId="0" shapeId="0" xr:uid="{593A5C3B-ECD6-4C18-9819-FEFE11118E90}">
      <text>
        <r>
          <rPr>
            <b/>
            <sz val="9"/>
            <color indexed="81"/>
            <rFont val="Tahoma"/>
            <family val="2"/>
          </rPr>
          <t>HR:</t>
        </r>
        <r>
          <rPr>
            <sz val="9"/>
            <color indexed="81"/>
            <rFont val="Tahoma"/>
            <family val="2"/>
          </rPr>
          <t xml:space="preserve">
Total hrs / 8
</t>
        </r>
      </text>
    </comment>
    <comment ref="AU8" authorId="0" shapeId="0" xr:uid="{B051B167-B867-4D2B-9C8C-C0B7DDF3115A}">
      <text>
        <r>
          <rPr>
            <b/>
            <sz val="9"/>
            <color indexed="81"/>
            <rFont val="Tahoma"/>
            <family val="2"/>
          </rPr>
          <t>Zz:</t>
        </r>
        <r>
          <rPr>
            <sz val="9"/>
            <color indexed="81"/>
            <rFont val="Tahoma"/>
            <family val="2"/>
          </rPr>
          <t xml:space="preserve">
Assist Sup: Sales Comm = Sales X 0.3% (below 100k) / 0.5% (above 100K) </t>
        </r>
      </text>
    </comment>
    <comment ref="AU9" authorId="0" shapeId="0" xr:uid="{99360360-7315-412D-B025-F9DB683EDC81}">
      <text>
        <r>
          <rPr>
            <b/>
            <sz val="9"/>
            <color indexed="81"/>
            <rFont val="Tahoma"/>
            <family val="2"/>
          </rPr>
          <t>Zz:
Assist Sup: Sales Comm = Sales X 0.3% (below 100k) / 0.5% (above 100K)</t>
        </r>
      </text>
    </comment>
  </commentList>
</comments>
</file>

<file path=xl/sharedStrings.xml><?xml version="1.0" encoding="utf-8"?>
<sst xmlns="http://schemas.openxmlformats.org/spreadsheetml/2006/main" count="315" uniqueCount="183">
  <si>
    <t>Name</t>
  </si>
  <si>
    <t>Gross Salary</t>
  </si>
  <si>
    <t>EPF</t>
  </si>
  <si>
    <t>SOCSO</t>
  </si>
  <si>
    <t>Basic</t>
  </si>
  <si>
    <t>Total</t>
  </si>
  <si>
    <t>E'yer-13%</t>
  </si>
  <si>
    <t>E'yee</t>
  </si>
  <si>
    <t>E'yer</t>
  </si>
  <si>
    <t>OT</t>
    <phoneticPr fontId="3" type="noConversion"/>
  </si>
  <si>
    <t>Normal</t>
    <phoneticPr fontId="3" type="noConversion"/>
  </si>
  <si>
    <t>Allowance</t>
    <phoneticPr fontId="3" type="noConversion"/>
  </si>
  <si>
    <t>Annual Leave</t>
    <phoneticPr fontId="3" type="noConversion"/>
  </si>
  <si>
    <t>Bank Account</t>
    <phoneticPr fontId="3" type="noConversion"/>
  </si>
  <si>
    <t>Date of Join</t>
    <phoneticPr fontId="3" type="noConversion"/>
  </si>
  <si>
    <t>TOTAL</t>
    <phoneticPr fontId="3" type="noConversion"/>
  </si>
  <si>
    <t>PAYSLIP</t>
  </si>
  <si>
    <t>Company Name : DIAGON ALLEY (M) SDN BHD</t>
  </si>
  <si>
    <t>Salary Period</t>
  </si>
  <si>
    <t>:</t>
  </si>
  <si>
    <t>PV No.</t>
  </si>
  <si>
    <t>Employee Name</t>
  </si>
  <si>
    <t>Position</t>
  </si>
  <si>
    <t>Employee No.</t>
  </si>
  <si>
    <t>Hire Date</t>
  </si>
  <si>
    <t>NRIC No.</t>
  </si>
  <si>
    <t>KWSP No.</t>
  </si>
  <si>
    <t>Payment via</t>
  </si>
  <si>
    <t>PERKESO No.</t>
  </si>
  <si>
    <t xml:space="preserve">Bank Acct no  </t>
  </si>
  <si>
    <t>Income Tax No :</t>
  </si>
  <si>
    <t>PAYROLL DETAILS</t>
  </si>
  <si>
    <t>EARNING</t>
  </si>
  <si>
    <t>Rate</t>
  </si>
  <si>
    <t># of Days</t>
  </si>
  <si>
    <t>Amount</t>
  </si>
  <si>
    <t>BASIC PAY</t>
  </si>
  <si>
    <t>RM</t>
  </si>
  <si>
    <t>Unpaid Leave</t>
  </si>
  <si>
    <t>days</t>
  </si>
  <si>
    <t>OT (Normal)</t>
  </si>
  <si>
    <t>hrs  X RM</t>
  </si>
  <si>
    <t>X</t>
  </si>
  <si>
    <t>OT (RestDay)</t>
  </si>
  <si>
    <t>hrs X  RM</t>
  </si>
  <si>
    <t>Bonus</t>
  </si>
  <si>
    <t>-</t>
  </si>
  <si>
    <t>Others: Bal A/L</t>
  </si>
  <si>
    <t>days X RM</t>
  </si>
  <si>
    <t>------------</t>
  </si>
  <si>
    <t xml:space="preserve">ADDITIONAL </t>
  </si>
  <si>
    <t xml:space="preserve">Attendance allowance </t>
  </si>
  <si>
    <t>DEDUCTION</t>
  </si>
  <si>
    <t>Employee KWSP</t>
  </si>
  <si>
    <t>Employee PERKESO</t>
  </si>
  <si>
    <t>Others</t>
  </si>
  <si>
    <t>NETT PAY</t>
  </si>
  <si>
    <t>Employer KWSP</t>
  </si>
  <si>
    <t>(13%)</t>
  </si>
  <si>
    <t>Employer PERKESO</t>
  </si>
  <si>
    <t xml:space="preserve">Leave Title </t>
  </si>
  <si>
    <t>Entitlement (Days)</t>
  </si>
  <si>
    <t>Taken (Days)</t>
  </si>
  <si>
    <t>Balance (Days)</t>
  </si>
  <si>
    <t>Sick Leave</t>
  </si>
  <si>
    <t/>
  </si>
  <si>
    <t>Bank Name</t>
  </si>
  <si>
    <t>IC</t>
  </si>
  <si>
    <t>Banking</t>
  </si>
  <si>
    <t>Monthly commission</t>
  </si>
  <si>
    <t>RM/ cups</t>
  </si>
  <si>
    <t>Nyon Ciu Pei</t>
  </si>
  <si>
    <t>Travelling</t>
  </si>
  <si>
    <t>EIS</t>
  </si>
  <si>
    <t>(11%)</t>
  </si>
  <si>
    <t>Employee EIS</t>
  </si>
  <si>
    <t xml:space="preserve">Travelling allowance </t>
  </si>
  <si>
    <t>Employer EIS</t>
  </si>
  <si>
    <t>Tan Sze Seng(Huang Kai Ling)</t>
  </si>
  <si>
    <t>Yong Pei Fong</t>
  </si>
  <si>
    <t>Chai Xin Yi (May)</t>
  </si>
  <si>
    <t>Teo Feng Ning (Apple)</t>
  </si>
  <si>
    <t>OT (Replaced Day)</t>
  </si>
  <si>
    <t>WAITER</t>
  </si>
  <si>
    <t>Myra Vanity Teoh Ying Ying</t>
  </si>
  <si>
    <t>Tan Sze Keong</t>
  </si>
  <si>
    <t>Liow Zhi Xin</t>
  </si>
  <si>
    <t>Liow Poh Chin</t>
  </si>
  <si>
    <t>Ong Kai Peng</t>
  </si>
  <si>
    <t>Katrina Haw Wen Juin (Haw Han Chuan)</t>
  </si>
  <si>
    <t>Liew Chang Jin (Joe)</t>
  </si>
  <si>
    <t>Ho Wen Kee</t>
  </si>
  <si>
    <t>Koi Kui Huat</t>
  </si>
  <si>
    <t>Jordan Lee</t>
  </si>
  <si>
    <t>Teo Yu En</t>
  </si>
  <si>
    <t>Tang Zhi Yie</t>
  </si>
  <si>
    <t>Yap See Hong</t>
  </si>
  <si>
    <t>Liang Yu Hang</t>
    <phoneticPr fontId="3" type="noConversion"/>
  </si>
  <si>
    <t>Oo Jia Lek</t>
  </si>
  <si>
    <t>Lee Jun Wei</t>
  </si>
  <si>
    <t>Kelvin Ang</t>
  </si>
  <si>
    <t>OT (Fix)</t>
  </si>
  <si>
    <t>OT</t>
  </si>
  <si>
    <t>NORMAL</t>
  </si>
  <si>
    <t>Net 
Salary</t>
  </si>
  <si>
    <t xml:space="preserve">PAYROLL FOR </t>
  </si>
  <si>
    <t>(9%)</t>
  </si>
  <si>
    <t>E'yee-11%</t>
  </si>
  <si>
    <t>ABC</t>
  </si>
  <si>
    <t>Ali</t>
  </si>
  <si>
    <t>Date of resign</t>
  </si>
  <si>
    <t>Public holiday</t>
  </si>
  <si>
    <t>Performance</t>
  </si>
  <si>
    <t>Unpaid leave</t>
  </si>
  <si>
    <t>Commission</t>
  </si>
  <si>
    <t>Gross salary</t>
  </si>
  <si>
    <t>Annual Leave</t>
    <phoneticPr fontId="0" type="noConversion"/>
  </si>
  <si>
    <t>Company Name : ABC</t>
  </si>
  <si>
    <t xml:space="preserve">PUBLIC HOLIDAY </t>
  </si>
  <si>
    <t xml:space="preserve">Perfomance allowance </t>
  </si>
  <si>
    <t>Leave Taken</t>
    <phoneticPr fontId="3" type="noConversion"/>
  </si>
  <si>
    <t>Sick Leave</t>
    <phoneticPr fontId="3" type="noConversion"/>
  </si>
  <si>
    <t>Public Holiday</t>
  </si>
  <si>
    <t>Commission</t>
    <phoneticPr fontId="3" type="noConversion"/>
  </si>
  <si>
    <t>Balance A/L</t>
  </si>
  <si>
    <t>Total Working Day</t>
    <phoneticPr fontId="3" type="noConversion"/>
  </si>
  <si>
    <t>Entitled</t>
    <phoneticPr fontId="3" type="noConversion"/>
  </si>
  <si>
    <t>Taken</t>
    <phoneticPr fontId="3" type="noConversion"/>
  </si>
  <si>
    <t>Bal</t>
    <phoneticPr fontId="3" type="noConversion"/>
  </si>
  <si>
    <t>RM/Hr</t>
    <phoneticPr fontId="3" type="noConversion"/>
  </si>
  <si>
    <t>8hrs</t>
  </si>
  <si>
    <t>ot</t>
  </si>
  <si>
    <t>OTR 8hrs</t>
  </si>
  <si>
    <t>OTR ot</t>
  </si>
  <si>
    <t>RM</t>
    <phoneticPr fontId="3" type="noConversion"/>
  </si>
  <si>
    <t>Cup</t>
    <phoneticPr fontId="3" type="noConversion"/>
  </si>
  <si>
    <t>Cup Sold</t>
    <phoneticPr fontId="3" type="noConversion"/>
  </si>
  <si>
    <t>Total</t>
    <phoneticPr fontId="3" type="noConversion"/>
  </si>
  <si>
    <t>OT-Rest day</t>
  </si>
  <si>
    <t xml:space="preserve">Please confirm the following information: (Check List) </t>
  </si>
  <si>
    <r>
      <t>1. Standard Working Day</t>
    </r>
    <r>
      <rPr>
        <sz val="12"/>
        <color theme="1"/>
        <rFont val="Aptos"/>
        <family val="2"/>
      </rPr>
      <t>:</t>
    </r>
  </si>
  <si>
    <t>Is it 26 days per month or based on the actual number of days in each month?</t>
  </si>
  <si>
    <t>Do employees work 5 or 6 days per week?</t>
  </si>
  <si>
    <r>
      <t>2. Standard Working Hours</t>
    </r>
    <r>
      <rPr>
        <sz val="12"/>
        <color theme="1"/>
        <rFont val="Aptos"/>
        <family val="2"/>
      </rPr>
      <t>:</t>
    </r>
  </si>
  <si>
    <t>How many hours per day?</t>
  </si>
  <si>
    <r>
      <t>3. Off Days / Unpaid Leave</t>
    </r>
    <r>
      <rPr>
        <sz val="12"/>
        <color theme="1"/>
        <rFont val="Aptos"/>
        <family val="2"/>
      </rPr>
      <t>:</t>
    </r>
  </si>
  <si>
    <t>Are there fixed off days for each worker? If not, please obtain details from the client.</t>
  </si>
  <si>
    <r>
      <t>4. Late Arrivals</t>
    </r>
    <r>
      <rPr>
        <sz val="12"/>
        <color theme="1"/>
        <rFont val="Aptos"/>
        <family val="2"/>
      </rPr>
      <t>:</t>
    </r>
  </si>
  <si>
    <t>Is there a salary deduction for late arrivals?</t>
  </si>
  <si>
    <r>
      <t>5. Allowances</t>
    </r>
    <r>
      <rPr>
        <sz val="12"/>
        <color theme="1"/>
        <rFont val="Aptos"/>
        <family val="2"/>
      </rPr>
      <t>:</t>
    </r>
  </si>
  <si>
    <t>Are there any fixed allowances provided?</t>
  </si>
  <si>
    <r>
      <t>6. Public Holidays</t>
    </r>
    <r>
      <rPr>
        <sz val="12"/>
        <color theme="1"/>
        <rFont val="Aptos"/>
        <family val="2"/>
      </rPr>
      <t>:</t>
    </r>
  </si>
  <si>
    <t>Obtain the client's public holiday schedule.</t>
  </si>
  <si>
    <t>Confirm if employees work on public holidays and the overtime rate provided.</t>
  </si>
  <si>
    <r>
      <t>7. Overtime (OT)</t>
    </r>
    <r>
      <rPr>
        <sz val="12"/>
        <color theme="1"/>
        <rFont val="Aptos"/>
        <family val="2"/>
      </rPr>
      <t>:</t>
    </r>
  </si>
  <si>
    <t>What is the normal OT rate (e.g., 1.5x)?</t>
  </si>
  <si>
    <t>How is the OT rate for X-ray calculated?</t>
  </si>
  <si>
    <r>
      <t>8. Annual Leave</t>
    </r>
    <r>
      <rPr>
        <sz val="12"/>
        <color theme="1"/>
        <rFont val="Aptos"/>
        <family val="2"/>
      </rPr>
      <t>:</t>
    </r>
  </si>
  <si>
    <t>How many days of annual leave are provided per year?</t>
  </si>
  <si>
    <r>
      <t>9. Medical Leave</t>
    </r>
    <r>
      <rPr>
        <sz val="12"/>
        <color theme="1"/>
        <rFont val="Aptos"/>
        <family val="2"/>
      </rPr>
      <t>:</t>
    </r>
  </si>
  <si>
    <t>How many days of medical leave (MC) are provided per year?</t>
  </si>
  <si>
    <r>
      <t>10. EPF, Socso, EIS &amp; PCB</t>
    </r>
    <r>
      <rPr>
        <sz val="12"/>
        <color theme="1"/>
        <rFont val="Aptos"/>
        <family val="2"/>
      </rPr>
      <t>:</t>
    </r>
  </si>
  <si>
    <t>Do all staff or only permanent staff contribute?</t>
  </si>
  <si>
    <r>
      <t>11. Staff Information</t>
    </r>
    <r>
      <rPr>
        <sz val="12"/>
        <color theme="1"/>
        <rFont val="Aptos"/>
        <family val="2"/>
      </rPr>
      <t>:</t>
    </r>
  </si>
  <si>
    <t>Ensure complete information for all staff, especially new hires (Full Name, IC/Passport, designation if any).</t>
  </si>
  <si>
    <r>
      <t>12. Special Requirements from Client</t>
    </r>
    <r>
      <rPr>
        <sz val="12"/>
        <color theme="1"/>
        <rFont val="Aptos"/>
        <family val="2"/>
      </rPr>
      <t>:</t>
    </r>
  </si>
  <si>
    <t>Staff on probation are not entitled to EPF or annual leave (if any, kindly advise the client to comply with the law).</t>
  </si>
  <si>
    <t>The Employment Act of Malaysia was amended in 2022 and came into effect on January 1, 2023. The amendments expanded the scope of the Act to include all employees in Peninsular Malaysia, regardless of salary. The amendments also included several other changes, such as: </t>
  </si>
  <si>
    <t>Reduced working hours</t>
  </si>
  <si>
    <t>The maximum workweek was reduced from 48 to 45 hours, excluding meal breaks. </t>
  </si>
  <si>
    <t>Increased paid parental leave</t>
  </si>
  <si>
    <t>Maternity leave was increased from 60 to 98 days, and paid paternity leave was introduced at 7 days. </t>
  </si>
  <si>
    <t>Flexible working arrangements</t>
  </si>
  <si>
    <t>The Act was amended to include provisions for more flexible work arrangements. </t>
  </si>
  <si>
    <t>Presumption of employment</t>
  </si>
  <si>
    <t>A new section was added to the Act that covers the presumption of employment, even if there isn't a written contract. </t>
  </si>
  <si>
    <t>Sexual harassment</t>
  </si>
  <si>
    <t>A new section was added to raise awareness of sexual harassment in the workplace, and employers are required to display a notice in a conspicuous location. </t>
  </si>
  <si>
    <t>Director General's jurisdiction</t>
  </si>
  <si>
    <t>The Director General was given extended powers to investigate and decide disputes between employers and employees. </t>
  </si>
  <si>
    <t>Separation of sick leave and hospitalization leave</t>
  </si>
  <si>
    <t>Employees are entitled to 60 days of paid sick leave if hospitalization is necessary, and 14 to 22 days if hospitalization is not necessary.</t>
  </si>
  <si>
    <t>Now: All employees are covered under the Employment Act, except for the following provisions which only apply to the categories that were previously covered under the Employment Act, with the wages limit increased to RM4,000 instead of RM2,000: overtime pay for work on normal workday, rest day or public holiday; shift work allowance; termination, lay-off and retirement benefits.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</si>
</sst>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_(* #,##0_);_(* \(#,##0\);_(* &quot;-&quot;??_);_(@_)"/>
    <numFmt numFmtId="165" formatCode="0.0"/>
    <numFmt numFmtId="166" formatCode="#,##0.0"/>
    <numFmt numFmtId="167" formatCode="_(* #,##0.0_);_(* \(#,##0.0\);_(* &quot;-&quot;??_);_(@_)"/>
  </numFmts>
  <fonts count="29">
    <font>
      <sz val="11"/>
      <color theme="1"/>
      <name val="Calibri"/>
      <family val="2"/>
      <scheme val="minor"/>
    </font>
    <font>
      <sz val="11"/>
      <color theme="1"/>
      <name val="Calibri"/>
      <family val="2"/>
      <scheme val="minor"/>
    </font>
    <font>
      <b/>
      <sz val="11"/>
      <color theme="1"/>
      <name val="Times New Roman"/>
      <family val="1"/>
    </font>
    <font>
      <sz val="9"/>
      <name val="Calibri"/>
      <family val="3"/>
      <charset val="134"/>
      <scheme val="minor"/>
    </font>
    <font>
      <sz val="11"/>
      <color theme="1"/>
      <name val="Times New Roman"/>
      <family val="1"/>
    </font>
    <font>
      <sz val="10"/>
      <color theme="1" tint="0.14999847407452621"/>
      <name val="Times New Roman"/>
      <family val="1"/>
    </font>
    <font>
      <sz val="11"/>
      <color theme="1" tint="0.14999847407452621"/>
      <name val="Times New Roman"/>
      <family val="1"/>
    </font>
    <font>
      <b/>
      <sz val="18"/>
      <color theme="1"/>
      <name val="Calibri"/>
      <family val="2"/>
      <scheme val="minor"/>
    </font>
    <font>
      <b/>
      <sz val="16"/>
      <color theme="1"/>
      <name val="Calibri"/>
      <family val="2"/>
      <scheme val="minor"/>
    </font>
    <font>
      <b/>
      <sz val="11"/>
      <color theme="1"/>
      <name val="Calibri"/>
      <family val="2"/>
      <scheme val="minor"/>
    </font>
    <font>
      <b/>
      <sz val="11"/>
      <color rgb="FFFF0000"/>
      <name val="Calibri"/>
      <family val="2"/>
      <scheme val="minor"/>
    </font>
    <font>
      <sz val="11"/>
      <name val="Times New Roman"/>
      <family val="1"/>
    </font>
    <font>
      <sz val="10"/>
      <name val="Times New Roman"/>
      <family val="1"/>
    </font>
    <font>
      <b/>
      <u/>
      <sz val="11"/>
      <color theme="1"/>
      <name val="Calibri"/>
      <family val="2"/>
      <scheme val="minor"/>
    </font>
    <font>
      <sz val="11"/>
      <color rgb="FFFF0000"/>
      <name val="Times New Roman"/>
      <family val="1"/>
    </font>
    <font>
      <sz val="10"/>
      <color rgb="FF7030A0"/>
      <name val="Times New Roman"/>
      <family val="1"/>
    </font>
    <font>
      <sz val="11"/>
      <color theme="1"/>
      <name val="Calibri"/>
      <family val="2"/>
      <scheme val="minor"/>
    </font>
    <font>
      <b/>
      <sz val="11"/>
      <name val="Times New Roman"/>
      <family val="1"/>
    </font>
    <font>
      <i/>
      <sz val="11"/>
      <color rgb="FFFF0000"/>
      <name val="Calibri"/>
      <family val="2"/>
      <scheme val="minor"/>
    </font>
    <font>
      <b/>
      <i/>
      <sz val="10"/>
      <color rgb="FFFF0000"/>
      <name val="Times New Roman"/>
      <family val="1"/>
    </font>
    <font>
      <sz val="11"/>
      <color rgb="FFFF0000"/>
      <name val="Calibri"/>
      <family val="2"/>
      <scheme val="minor"/>
    </font>
    <font>
      <sz val="11"/>
      <color rgb="FF0070C0"/>
      <name val="Times New Roman"/>
      <family val="1"/>
    </font>
    <font>
      <i/>
      <sz val="11"/>
      <color rgb="FF7030A0"/>
      <name val="Calibri"/>
      <family val="2"/>
      <scheme val="minor"/>
    </font>
    <font>
      <sz val="11"/>
      <color rgb="FF7030A0"/>
      <name val="Calibri"/>
      <family val="2"/>
      <scheme val="minor"/>
    </font>
    <font>
      <sz val="10"/>
      <color theme="1"/>
      <name val="Times New Roman"/>
      <family val="1"/>
    </font>
    <font>
      <b/>
      <sz val="9"/>
      <color indexed="81"/>
      <name val="Tahoma"/>
      <family val="2"/>
    </font>
    <font>
      <sz val="9"/>
      <color indexed="81"/>
      <name val="Tahoma"/>
      <family val="2"/>
    </font>
    <font>
      <sz val="12"/>
      <color theme="1"/>
      <name val="Aptos"/>
      <family val="2"/>
    </font>
    <font>
      <b/>
      <sz val="12"/>
      <color theme="1"/>
      <name val="Aptos"/>
      <family val="2"/>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7" tint="0.79998168889431442"/>
        <bgColor indexed="64"/>
      </patternFill>
    </fill>
  </fills>
  <borders count="5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thin">
        <color auto="1"/>
      </right>
      <top/>
      <bottom style="thin">
        <color auto="1"/>
      </bottom>
      <diagonal/>
    </border>
    <border>
      <left style="medium">
        <color auto="1"/>
      </left>
      <right style="thin">
        <color auto="1"/>
      </right>
      <top/>
      <bottom style="thin">
        <color auto="1"/>
      </bottom>
      <diagonal/>
    </border>
    <border>
      <left/>
      <right/>
      <top/>
      <bottom style="thin">
        <color auto="1"/>
      </bottom>
      <diagonal/>
    </border>
    <border>
      <left/>
      <right/>
      <top style="thin">
        <color auto="1"/>
      </top>
      <bottom/>
      <diagonal/>
    </border>
    <border>
      <left/>
      <right style="thin">
        <color auto="1"/>
      </right>
      <top/>
      <bottom/>
      <diagonal/>
    </border>
    <border>
      <left/>
      <right/>
      <top style="thin">
        <color auto="1"/>
      </top>
      <bottom style="thin">
        <color auto="1"/>
      </bottom>
      <diagonal/>
    </border>
    <border>
      <left/>
      <right style="thin">
        <color auto="1"/>
      </right>
      <top style="medium">
        <color auto="1"/>
      </top>
      <bottom style="thin">
        <color auto="1"/>
      </bottom>
      <diagonal/>
    </border>
    <border>
      <left style="medium">
        <color auto="1"/>
      </left>
      <right/>
      <top/>
      <bottom/>
      <diagonal/>
    </border>
    <border>
      <left style="thin">
        <color auto="1"/>
      </left>
      <right style="thin">
        <color auto="1"/>
      </right>
      <top style="thin">
        <color indexed="64"/>
      </top>
      <bottom style="medium">
        <color indexed="64"/>
      </bottom>
      <diagonal/>
    </border>
    <border>
      <left style="thin">
        <color auto="1"/>
      </left>
      <right/>
      <top style="medium">
        <color auto="1"/>
      </top>
      <bottom style="thin">
        <color auto="1"/>
      </bottom>
      <diagonal/>
    </border>
    <border>
      <left style="medium">
        <color auto="1"/>
      </left>
      <right style="thin">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top style="medium">
        <color auto="1"/>
      </top>
      <bottom/>
      <diagonal/>
    </border>
    <border>
      <left/>
      <right/>
      <top style="medium">
        <color auto="1"/>
      </top>
      <bottom/>
      <diagonal/>
    </border>
    <border>
      <left/>
      <right style="medium">
        <color indexed="64"/>
      </right>
      <top style="medium">
        <color indexed="64"/>
      </top>
      <bottom/>
      <diagonal/>
    </border>
    <border>
      <left style="medium">
        <color auto="1"/>
      </left>
      <right style="medium">
        <color auto="1"/>
      </right>
      <top style="medium">
        <color auto="1"/>
      </top>
      <bottom/>
      <diagonal/>
    </border>
    <border>
      <left style="medium">
        <color auto="1"/>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diagonal/>
    </border>
    <border>
      <left style="medium">
        <color indexed="64"/>
      </left>
      <right style="thin">
        <color indexed="64"/>
      </right>
      <top style="medium">
        <color indexed="64"/>
      </top>
      <bottom style="medium">
        <color indexed="64"/>
      </bottom>
      <diagonal/>
    </border>
    <border>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medium">
        <color auto="1"/>
      </left>
      <right style="medium">
        <color auto="1"/>
      </right>
      <top style="thin">
        <color indexed="64"/>
      </top>
      <bottom style="medium">
        <color indexed="64"/>
      </bottom>
      <diagonal/>
    </border>
    <border>
      <left style="medium">
        <color auto="1"/>
      </left>
      <right/>
      <top/>
      <bottom style="medium">
        <color auto="1"/>
      </bottom>
      <diagonal/>
    </border>
    <border>
      <left/>
      <right style="medium">
        <color indexed="64"/>
      </right>
      <top/>
      <bottom style="medium">
        <color auto="1"/>
      </bottom>
      <diagonal/>
    </border>
    <border>
      <left style="medium">
        <color auto="1"/>
      </left>
      <right style="medium">
        <color auto="1"/>
      </right>
      <top/>
      <bottom style="medium">
        <color auto="1"/>
      </bottom>
      <diagonal/>
    </border>
    <border>
      <left/>
      <right style="medium">
        <color auto="1"/>
      </right>
      <top/>
      <bottom style="thin">
        <color auto="1"/>
      </bottom>
      <diagonal/>
    </border>
    <border>
      <left style="medium">
        <color auto="1"/>
      </left>
      <right style="medium">
        <color auto="1"/>
      </right>
      <top/>
      <bottom style="thin">
        <color auto="1"/>
      </bottom>
      <diagonal/>
    </border>
    <border>
      <left/>
      <right style="medium">
        <color auto="1"/>
      </right>
      <top style="thin">
        <color auto="1"/>
      </top>
      <bottom style="thin">
        <color auto="1"/>
      </bottom>
      <diagonal/>
    </border>
    <border>
      <left style="medium">
        <color auto="1"/>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style="thin">
        <color auto="1"/>
      </left>
      <right style="medium">
        <color auto="1"/>
      </right>
      <top/>
      <bottom style="medium">
        <color auto="1"/>
      </bottom>
      <diagonal/>
    </border>
    <border>
      <left/>
      <right style="thin">
        <color auto="1"/>
      </right>
      <top/>
      <bottom style="medium">
        <color auto="1"/>
      </bottom>
      <diagonal/>
    </border>
    <border>
      <left/>
      <right style="medium">
        <color indexed="64"/>
      </right>
      <top/>
      <bottom/>
      <diagonal/>
    </border>
  </borders>
  <cellStyleXfs count="6">
    <xf numFmtId="0" fontId="0" fillId="0" borderId="0"/>
    <xf numFmtId="43" fontId="1" fillId="0" borderId="0" applyFont="0" applyFill="0" applyBorder="0" applyAlignment="0" applyProtection="0">
      <alignment vertical="center"/>
    </xf>
    <xf numFmtId="0" fontId="1" fillId="0" borderId="0"/>
    <xf numFmtId="0" fontId="16" fillId="0" borderId="0"/>
    <xf numFmtId="9" fontId="1" fillId="0" borderId="0" applyFont="0" applyFill="0" applyBorder="0" applyAlignment="0" applyProtection="0"/>
    <xf numFmtId="0" fontId="1" fillId="0" borderId="0"/>
  </cellStyleXfs>
  <cellXfs count="250">
    <xf numFmtId="0" fontId="0" fillId="0" borderId="0" xfId="0"/>
    <xf numFmtId="3" fontId="2" fillId="0" borderId="0" xfId="0" applyNumberFormat="1" applyFont="1"/>
    <xf numFmtId="3" fontId="4" fillId="0" borderId="0" xfId="0" applyNumberFormat="1" applyFont="1" applyAlignment="1">
      <alignment horizontal="center"/>
    </xf>
    <xf numFmtId="164" fontId="4" fillId="0" borderId="0" xfId="1" applyNumberFormat="1" applyFont="1" applyAlignment="1">
      <alignment horizontal="center"/>
    </xf>
    <xf numFmtId="43" fontId="4" fillId="0" borderId="0" xfId="1" applyFont="1" applyAlignment="1">
      <alignment horizontal="center"/>
    </xf>
    <xf numFmtId="3" fontId="5" fillId="0" borderId="0" xfId="0" applyNumberFormat="1" applyFont="1"/>
    <xf numFmtId="43" fontId="6" fillId="0" borderId="0" xfId="1" applyFont="1" applyAlignment="1"/>
    <xf numFmtId="0" fontId="5" fillId="0" borderId="0" xfId="0" applyFont="1"/>
    <xf numFmtId="0" fontId="5" fillId="0" borderId="0" xfId="0" applyFont="1" applyAlignment="1">
      <alignment horizontal="center"/>
    </xf>
    <xf numFmtId="43" fontId="5" fillId="0" borderId="0" xfId="0" applyNumberFormat="1" applyFont="1" applyAlignment="1">
      <alignment horizontal="center"/>
    </xf>
    <xf numFmtId="3" fontId="5" fillId="0" borderId="0" xfId="0" applyNumberFormat="1" applyFont="1" applyAlignment="1">
      <alignment horizontal="center"/>
    </xf>
    <xf numFmtId="3" fontId="4" fillId="0" borderId="11" xfId="0" applyNumberFormat="1" applyFont="1" applyBorder="1"/>
    <xf numFmtId="0" fontId="8" fillId="2" borderId="0" xfId="0" applyFont="1" applyFill="1" applyAlignment="1">
      <alignment horizontal="center"/>
    </xf>
    <xf numFmtId="0" fontId="0" fillId="0" borderId="4" xfId="0" applyBorder="1"/>
    <xf numFmtId="0" fontId="9" fillId="0" borderId="17" xfId="0" applyFont="1" applyBorder="1"/>
    <xf numFmtId="0" fontId="0" fillId="0" borderId="17" xfId="0" applyBorder="1"/>
    <xf numFmtId="4" fontId="0" fillId="0" borderId="17" xfId="0" applyNumberFormat="1" applyBorder="1"/>
    <xf numFmtId="4" fontId="0" fillId="0" borderId="17" xfId="0" applyNumberFormat="1" applyBorder="1" applyAlignment="1">
      <alignment horizontal="right"/>
    </xf>
    <xf numFmtId="0" fontId="0" fillId="0" borderId="6" xfId="0" applyBorder="1"/>
    <xf numFmtId="0" fontId="0" fillId="0" borderId="5" xfId="0" applyBorder="1"/>
    <xf numFmtId="0" fontId="0" fillId="0" borderId="0" xfId="0" quotePrefix="1"/>
    <xf numFmtId="4" fontId="0" fillId="0" borderId="0" xfId="0" applyNumberFormat="1"/>
    <xf numFmtId="0" fontId="0" fillId="0" borderId="0" xfId="0" quotePrefix="1" applyAlignment="1">
      <alignment horizontal="center"/>
    </xf>
    <xf numFmtId="4" fontId="0" fillId="0" borderId="0" xfId="0" applyNumberFormat="1" applyAlignment="1">
      <alignment horizontal="right"/>
    </xf>
    <xf numFmtId="0" fontId="0" fillId="0" borderId="18" xfId="0" applyBorder="1"/>
    <xf numFmtId="0" fontId="0" fillId="0" borderId="0" xfId="0" applyAlignment="1">
      <alignment horizontal="left"/>
    </xf>
    <xf numFmtId="1" fontId="0" fillId="0" borderId="0" xfId="0" applyNumberFormat="1" applyAlignment="1">
      <alignment horizontal="left"/>
    </xf>
    <xf numFmtId="0" fontId="0" fillId="0" borderId="7" xfId="0" applyBorder="1"/>
    <xf numFmtId="0" fontId="0" fillId="0" borderId="16" xfId="0" applyBorder="1"/>
    <xf numFmtId="0" fontId="0" fillId="0" borderId="16" xfId="0" quotePrefix="1" applyBorder="1"/>
    <xf numFmtId="4" fontId="0" fillId="0" borderId="16" xfId="0" applyNumberFormat="1" applyBorder="1"/>
    <xf numFmtId="0" fontId="0" fillId="0" borderId="16" xfId="0" applyBorder="1" applyAlignment="1">
      <alignment horizontal="left"/>
    </xf>
    <xf numFmtId="4" fontId="0" fillId="0" borderId="16" xfId="0" applyNumberFormat="1" applyBorder="1" applyAlignment="1">
      <alignment horizontal="left"/>
    </xf>
    <xf numFmtId="0" fontId="0" fillId="0" borderId="14" xfId="0" applyBorder="1"/>
    <xf numFmtId="0" fontId="0" fillId="3" borderId="0" xfId="0" applyFill="1"/>
    <xf numFmtId="4" fontId="0" fillId="3" borderId="0" xfId="0" applyNumberFormat="1" applyFill="1" applyAlignment="1">
      <alignment horizontal="left" indent="1"/>
    </xf>
    <xf numFmtId="4" fontId="0" fillId="3" borderId="0" xfId="0" applyNumberFormat="1" applyFill="1"/>
    <xf numFmtId="4" fontId="0" fillId="3" borderId="0" xfId="0" applyNumberFormat="1" applyFill="1" applyAlignment="1">
      <alignment horizontal="right"/>
    </xf>
    <xf numFmtId="0" fontId="0" fillId="0" borderId="0" xfId="0" applyAlignment="1">
      <alignment horizontal="right"/>
    </xf>
    <xf numFmtId="4" fontId="0" fillId="0" borderId="0" xfId="0" applyNumberFormat="1" applyAlignment="1">
      <alignment horizontal="left"/>
    </xf>
    <xf numFmtId="4" fontId="0" fillId="0" borderId="0" xfId="0" applyNumberFormat="1" applyAlignment="1">
      <alignment horizontal="center"/>
    </xf>
    <xf numFmtId="0" fontId="0" fillId="0" borderId="0" xfId="0" applyAlignment="1">
      <alignment horizontal="center"/>
    </xf>
    <xf numFmtId="3" fontId="0" fillId="0" borderId="0" xfId="0" applyNumberFormat="1" applyAlignment="1">
      <alignment horizontal="left"/>
    </xf>
    <xf numFmtId="0" fontId="0" fillId="0" borderId="16" xfId="0" quotePrefix="1" applyBorder="1" applyAlignment="1">
      <alignment horizontal="center"/>
    </xf>
    <xf numFmtId="4" fontId="0" fillId="0" borderId="0" xfId="0" quotePrefix="1" applyNumberFormat="1" applyAlignment="1">
      <alignment horizontal="right"/>
    </xf>
    <xf numFmtId="0" fontId="0" fillId="0" borderId="16" xfId="0" applyBorder="1" applyAlignment="1">
      <alignment horizontal="center"/>
    </xf>
    <xf numFmtId="9" fontId="0" fillId="0" borderId="0" xfId="0" quotePrefix="1" applyNumberFormat="1"/>
    <xf numFmtId="0" fontId="10" fillId="0" borderId="0" xfId="0" applyFont="1"/>
    <xf numFmtId="0" fontId="10" fillId="0" borderId="0" xfId="0" applyFont="1" applyAlignment="1">
      <alignment horizontal="right"/>
    </xf>
    <xf numFmtId="0" fontId="2" fillId="0" borderId="0" xfId="0" quotePrefix="1" applyFont="1" applyAlignment="1">
      <alignment horizontal="left"/>
    </xf>
    <xf numFmtId="1" fontId="0" fillId="0" borderId="16" xfId="0" applyNumberFormat="1" applyBorder="1" applyAlignment="1">
      <alignment horizontal="left"/>
    </xf>
    <xf numFmtId="3" fontId="0" fillId="0" borderId="0" xfId="0" applyNumberFormat="1"/>
    <xf numFmtId="17" fontId="2" fillId="0" borderId="0" xfId="0" quotePrefix="1" applyNumberFormat="1" applyFont="1" applyAlignment="1">
      <alignment horizontal="left"/>
    </xf>
    <xf numFmtId="4" fontId="0" fillId="0" borderId="16" xfId="0" quotePrefix="1" applyNumberFormat="1" applyBorder="1" applyAlignment="1">
      <alignment horizontal="center"/>
    </xf>
    <xf numFmtId="3" fontId="4" fillId="4" borderId="11" xfId="0" applyNumberFormat="1" applyFont="1" applyFill="1" applyBorder="1"/>
    <xf numFmtId="4" fontId="10" fillId="0" borderId="0" xfId="0" applyNumberFormat="1" applyFont="1" applyAlignment="1">
      <alignment horizontal="right"/>
    </xf>
    <xf numFmtId="4" fontId="0" fillId="0" borderId="16" xfId="0" applyNumberFormat="1" applyBorder="1" applyAlignment="1">
      <alignment horizontal="right"/>
    </xf>
    <xf numFmtId="0" fontId="0" fillId="0" borderId="19" xfId="0" applyBorder="1"/>
    <xf numFmtId="0" fontId="0" fillId="0" borderId="3" xfId="0" applyBorder="1"/>
    <xf numFmtId="1" fontId="0" fillId="0" borderId="2" xfId="0" applyNumberFormat="1" applyBorder="1"/>
    <xf numFmtId="1" fontId="0" fillId="0" borderId="19" xfId="0" applyNumberFormat="1" applyBorder="1"/>
    <xf numFmtId="1" fontId="0" fillId="0" borderId="3" xfId="0" applyNumberFormat="1" applyBorder="1"/>
    <xf numFmtId="4" fontId="0" fillId="0" borderId="19" xfId="0" applyNumberFormat="1" applyBorder="1" applyAlignment="1">
      <alignment horizontal="left"/>
    </xf>
    <xf numFmtId="3" fontId="4" fillId="2" borderId="11" xfId="0" applyNumberFormat="1" applyFont="1" applyFill="1" applyBorder="1"/>
    <xf numFmtId="3" fontId="4" fillId="2" borderId="15" xfId="0" applyNumberFormat="1" applyFont="1" applyFill="1" applyBorder="1"/>
    <xf numFmtId="3" fontId="11" fillId="2" borderId="11" xfId="0" applyNumberFormat="1" applyFont="1" applyFill="1" applyBorder="1"/>
    <xf numFmtId="3" fontId="4" fillId="2" borderId="21" xfId="0" applyNumberFormat="1" applyFont="1" applyFill="1" applyBorder="1"/>
    <xf numFmtId="0" fontId="4" fillId="2" borderId="15" xfId="0" applyFont="1" applyFill="1" applyBorder="1"/>
    <xf numFmtId="3" fontId="4" fillId="2" borderId="11" xfId="0" applyNumberFormat="1" applyFont="1" applyFill="1" applyBorder="1" applyAlignment="1">
      <alignment horizontal="left"/>
    </xf>
    <xf numFmtId="2" fontId="0" fillId="0" borderId="0" xfId="0" applyNumberFormat="1" applyAlignment="1">
      <alignment horizontal="center"/>
    </xf>
    <xf numFmtId="0" fontId="0" fillId="0" borderId="1" xfId="0" applyBorder="1"/>
    <xf numFmtId="4" fontId="0" fillId="0" borderId="19" xfId="0" applyNumberFormat="1" applyBorder="1" applyAlignment="1">
      <alignment horizontal="right"/>
    </xf>
    <xf numFmtId="4" fontId="0" fillId="0" borderId="0" xfId="0" quotePrefix="1" applyNumberFormat="1" applyAlignment="1">
      <alignment horizontal="center"/>
    </xf>
    <xf numFmtId="2" fontId="0" fillId="0" borderId="16" xfId="0" quotePrefix="1" applyNumberFormat="1" applyBorder="1" applyAlignment="1">
      <alignment horizontal="center"/>
    </xf>
    <xf numFmtId="0" fontId="0" fillId="0" borderId="0" xfId="0" quotePrefix="1" applyAlignment="1">
      <alignment horizontal="left"/>
    </xf>
    <xf numFmtId="3" fontId="2" fillId="0" borderId="0" xfId="0" applyNumberFormat="1" applyFont="1" applyAlignment="1">
      <alignment horizontal="center"/>
    </xf>
    <xf numFmtId="3" fontId="4" fillId="0" borderId="0" xfId="0" applyNumberFormat="1" applyFont="1"/>
    <xf numFmtId="0" fontId="4" fillId="0" borderId="0" xfId="0" applyFont="1"/>
    <xf numFmtId="14" fontId="4" fillId="0" borderId="0" xfId="0" applyNumberFormat="1" applyFont="1"/>
    <xf numFmtId="43" fontId="4" fillId="0" borderId="0" xfId="1" applyFont="1" applyBorder="1" applyAlignment="1">
      <alignment horizontal="center" wrapText="1" shrinkToFit="1"/>
    </xf>
    <xf numFmtId="3" fontId="5" fillId="0" borderId="0" xfId="0" applyNumberFormat="1" applyFont="1" applyAlignment="1">
      <alignment vertical="center"/>
    </xf>
    <xf numFmtId="3" fontId="12" fillId="0" borderId="0" xfId="0" applyNumberFormat="1" applyFont="1" applyAlignment="1">
      <alignment vertical="center"/>
    </xf>
    <xf numFmtId="1" fontId="11" fillId="2" borderId="1" xfId="0" quotePrefix="1" applyNumberFormat="1" applyFont="1" applyFill="1" applyBorder="1" applyAlignment="1">
      <alignment horizontal="center" vertical="center"/>
    </xf>
    <xf numFmtId="43" fontId="11" fillId="0" borderId="1" xfId="1" applyFont="1" applyFill="1" applyBorder="1" applyAlignment="1">
      <alignment horizontal="center" vertical="center" wrapText="1" shrinkToFit="1"/>
    </xf>
    <xf numFmtId="3" fontId="11" fillId="0" borderId="1" xfId="0" applyNumberFormat="1" applyFont="1" applyBorder="1" applyAlignment="1">
      <alignment horizontal="center" vertical="center"/>
    </xf>
    <xf numFmtId="3" fontId="15" fillId="0" borderId="0" xfId="0" applyNumberFormat="1" applyFont="1" applyAlignment="1">
      <alignment horizontal="center" vertical="center"/>
    </xf>
    <xf numFmtId="3" fontId="5" fillId="0" borderId="0" xfId="0" applyNumberFormat="1" applyFont="1" applyAlignment="1">
      <alignment horizontal="center" vertical="center"/>
    </xf>
    <xf numFmtId="3" fontId="11" fillId="0" borderId="11" xfId="0" applyNumberFormat="1" applyFont="1" applyBorder="1" applyAlignment="1">
      <alignment vertical="center"/>
    </xf>
    <xf numFmtId="0" fontId="18" fillId="0" borderId="0" xfId="0" applyFont="1"/>
    <xf numFmtId="14" fontId="11" fillId="2" borderId="1" xfId="0" quotePrefix="1" applyNumberFormat="1" applyFont="1" applyFill="1" applyBorder="1" applyAlignment="1">
      <alignment horizontal="center" vertical="center"/>
    </xf>
    <xf numFmtId="43" fontId="17" fillId="0" borderId="1" xfId="1" applyFont="1" applyFill="1" applyBorder="1" applyAlignment="1">
      <alignment horizontal="center" vertical="center" wrapText="1" shrinkToFit="1"/>
    </xf>
    <xf numFmtId="3" fontId="4" fillId="0" borderId="8" xfId="0" applyNumberFormat="1" applyFont="1" applyBorder="1" applyAlignment="1">
      <alignment horizontal="center" vertical="center"/>
    </xf>
    <xf numFmtId="3" fontId="4" fillId="0" borderId="9" xfId="0" applyNumberFormat="1" applyFont="1" applyBorder="1" applyAlignment="1">
      <alignment horizontal="center" vertical="center"/>
    </xf>
    <xf numFmtId="43" fontId="4" fillId="0" borderId="9" xfId="1" applyFont="1" applyBorder="1" applyAlignment="1"/>
    <xf numFmtId="3" fontId="4" fillId="0" borderId="24" xfId="0" applyNumberFormat="1" applyFont="1" applyBorder="1"/>
    <xf numFmtId="3" fontId="4" fillId="0" borderId="22" xfId="0" applyNumberFormat="1" applyFont="1" applyBorder="1" applyAlignment="1">
      <alignment horizontal="center"/>
    </xf>
    <xf numFmtId="0" fontId="4" fillId="0" borderId="22" xfId="0" applyFont="1" applyBorder="1"/>
    <xf numFmtId="14" fontId="4" fillId="0" borderId="22" xfId="0" applyNumberFormat="1" applyFont="1" applyBorder="1"/>
    <xf numFmtId="43" fontId="4" fillId="0" borderId="22" xfId="1" applyFont="1" applyBorder="1" applyAlignment="1">
      <alignment horizontal="center" wrapText="1" shrinkToFit="1"/>
    </xf>
    <xf numFmtId="3" fontId="11" fillId="0" borderId="1" xfId="0" applyNumberFormat="1" applyFont="1" applyBorder="1" applyAlignment="1">
      <alignment horizontal="center" vertical="center" wrapText="1"/>
    </xf>
    <xf numFmtId="3" fontId="11" fillId="0" borderId="11" xfId="0" applyNumberFormat="1" applyFont="1" applyBorder="1" applyAlignment="1">
      <alignment horizontal="center" vertical="center"/>
    </xf>
    <xf numFmtId="43" fontId="17" fillId="0" borderId="1" xfId="1" applyFont="1" applyBorder="1" applyAlignment="1">
      <alignment horizontal="center" vertical="center"/>
    </xf>
    <xf numFmtId="3" fontId="11" fillId="0" borderId="11" xfId="0" applyNumberFormat="1" applyFont="1" applyBorder="1" applyAlignment="1">
      <alignment vertical="center" wrapText="1"/>
    </xf>
    <xf numFmtId="3" fontId="11" fillId="0" borderId="1" xfId="0" quotePrefix="1" applyNumberFormat="1" applyFont="1" applyBorder="1" applyAlignment="1">
      <alignment horizontal="center" vertical="center"/>
    </xf>
    <xf numFmtId="3" fontId="0" fillId="0" borderId="1" xfId="0" applyNumberFormat="1" applyBorder="1" applyAlignment="1">
      <alignment horizontal="center" vertical="center"/>
    </xf>
    <xf numFmtId="1" fontId="0" fillId="2" borderId="1" xfId="0" quotePrefix="1" applyNumberFormat="1" applyFill="1" applyBorder="1" applyAlignment="1">
      <alignment horizontal="center" vertical="center"/>
    </xf>
    <xf numFmtId="43" fontId="11" fillId="0" borderId="1" xfId="1" applyFont="1" applyBorder="1" applyAlignment="1">
      <alignment horizontal="center" vertical="center"/>
    </xf>
    <xf numFmtId="43" fontId="4" fillId="0" borderId="9" xfId="1" applyFont="1" applyBorder="1" applyAlignment="1">
      <alignment horizontal="center"/>
    </xf>
    <xf numFmtId="43" fontId="4" fillId="0" borderId="23" xfId="1" applyFont="1" applyBorder="1" applyAlignment="1">
      <alignment horizontal="center"/>
    </xf>
    <xf numFmtId="43" fontId="11" fillId="0" borderId="1" xfId="1" applyFont="1" applyFill="1" applyBorder="1" applyAlignment="1">
      <alignment horizontal="center" vertical="center"/>
    </xf>
    <xf numFmtId="49" fontId="11" fillId="0" borderId="1" xfId="1" applyNumberFormat="1" applyFont="1" applyFill="1" applyBorder="1" applyAlignment="1">
      <alignment horizontal="center" vertical="center" wrapText="1"/>
    </xf>
    <xf numFmtId="49" fontId="11" fillId="0" borderId="1" xfId="1" applyNumberFormat="1" applyFont="1" applyFill="1" applyBorder="1" applyAlignment="1">
      <alignment horizontal="center" vertical="center"/>
    </xf>
    <xf numFmtId="43" fontId="11" fillId="0" borderId="1" xfId="1" quotePrefix="1" applyFont="1" applyFill="1" applyBorder="1" applyAlignment="1">
      <alignment horizontal="center" vertical="center" wrapText="1" shrinkToFit="1"/>
    </xf>
    <xf numFmtId="43" fontId="14" fillId="0" borderId="1" xfId="1" applyFont="1" applyFill="1" applyBorder="1" applyAlignment="1">
      <alignment horizontal="center" vertical="center" wrapText="1" shrinkToFit="1"/>
    </xf>
    <xf numFmtId="49" fontId="11" fillId="5" borderId="1" xfId="1" applyNumberFormat="1" applyFont="1" applyFill="1" applyBorder="1" applyAlignment="1">
      <alignment horizontal="center" vertical="center" wrapText="1"/>
    </xf>
    <xf numFmtId="43" fontId="11" fillId="5" borderId="1" xfId="1" applyFont="1" applyFill="1" applyBorder="1" applyAlignment="1">
      <alignment horizontal="center" vertical="center" wrapText="1" shrinkToFit="1"/>
    </xf>
    <xf numFmtId="43" fontId="4" fillId="5" borderId="22" xfId="1" applyFont="1" applyFill="1" applyBorder="1" applyAlignment="1">
      <alignment horizontal="center" wrapText="1" shrinkToFit="1"/>
    </xf>
    <xf numFmtId="43" fontId="11" fillId="6" borderId="1" xfId="1" applyFont="1" applyFill="1" applyBorder="1" applyAlignment="1">
      <alignment horizontal="center" vertical="center" wrapText="1" shrinkToFit="1"/>
    </xf>
    <xf numFmtId="43" fontId="4" fillId="6" borderId="22" xfId="1" applyFont="1" applyFill="1" applyBorder="1" applyAlignment="1">
      <alignment horizontal="center" wrapText="1" shrinkToFit="1"/>
    </xf>
    <xf numFmtId="43" fontId="6" fillId="0" borderId="0" xfId="1" applyFont="1" applyBorder="1" applyAlignment="1"/>
    <xf numFmtId="9" fontId="21" fillId="0" borderId="0" xfId="4" applyFont="1" applyBorder="1" applyAlignment="1"/>
    <xf numFmtId="3" fontId="19" fillId="0" borderId="0" xfId="0" applyNumberFormat="1" applyFont="1"/>
    <xf numFmtId="43" fontId="4" fillId="0" borderId="10" xfId="1" applyFont="1" applyBorder="1" applyAlignment="1">
      <alignment horizontal="center" wrapText="1"/>
    </xf>
    <xf numFmtId="43" fontId="11" fillId="5" borderId="12" xfId="1" applyFont="1" applyFill="1" applyBorder="1" applyAlignment="1">
      <alignment horizontal="center" vertical="center" wrapText="1"/>
    </xf>
    <xf numFmtId="43" fontId="11" fillId="5" borderId="12" xfId="1" applyFont="1" applyFill="1" applyBorder="1" applyAlignment="1">
      <alignment horizontal="center" vertical="center" wrapText="1" shrinkToFit="1"/>
    </xf>
    <xf numFmtId="43" fontId="4" fillId="5" borderId="13" xfId="1" applyFont="1" applyFill="1" applyBorder="1" applyAlignment="1">
      <alignment horizontal="center" wrapText="1" shrinkToFit="1"/>
    </xf>
    <xf numFmtId="0" fontId="22" fillId="2" borderId="0" xfId="0" applyFont="1" applyFill="1"/>
    <xf numFmtId="0" fontId="23" fillId="2" borderId="0" xfId="0" applyFont="1" applyFill="1"/>
    <xf numFmtId="1" fontId="0" fillId="0" borderId="0" xfId="0" applyNumberFormat="1" applyAlignment="1">
      <alignment horizontal="center"/>
    </xf>
    <xf numFmtId="9" fontId="20" fillId="0" borderId="0" xfId="0" quotePrefix="1" applyNumberFormat="1" applyFont="1"/>
    <xf numFmtId="0" fontId="13" fillId="0" borderId="0" xfId="0" applyFont="1"/>
    <xf numFmtId="3" fontId="0" fillId="0" borderId="0" xfId="0" applyNumberFormat="1" applyAlignment="1">
      <alignment horizontal="center"/>
    </xf>
    <xf numFmtId="43" fontId="4" fillId="0" borderId="37" xfId="1" applyFont="1" applyBorder="1" applyAlignment="1">
      <alignment horizontal="center"/>
    </xf>
    <xf numFmtId="43" fontId="4" fillId="0" borderId="37" xfId="1" quotePrefix="1" applyFont="1" applyBorder="1" applyAlignment="1">
      <alignment horizontal="center"/>
    </xf>
    <xf numFmtId="43" fontId="4" fillId="0" borderId="39" xfId="1" applyFont="1" applyBorder="1" applyAlignment="1">
      <alignment horizontal="center"/>
    </xf>
    <xf numFmtId="43" fontId="4" fillId="0" borderId="38" xfId="1" applyFont="1" applyBorder="1" applyAlignment="1">
      <alignment horizontal="center"/>
    </xf>
    <xf numFmtId="3" fontId="24" fillId="0" borderId="39" xfId="0" applyNumberFormat="1" applyFont="1" applyBorder="1" applyAlignment="1">
      <alignment horizontal="center"/>
    </xf>
    <xf numFmtId="3" fontId="24" fillId="0" borderId="38" xfId="0" applyNumberFormat="1" applyFont="1" applyBorder="1" applyAlignment="1">
      <alignment horizontal="center"/>
    </xf>
    <xf numFmtId="3" fontId="24" fillId="0" borderId="40" xfId="0" applyNumberFormat="1" applyFont="1" applyBorder="1" applyAlignment="1">
      <alignment horizontal="center"/>
    </xf>
    <xf numFmtId="3" fontId="24" fillId="0" borderId="41" xfId="0" applyNumberFormat="1" applyFont="1" applyBorder="1" applyAlignment="1">
      <alignment horizontal="center"/>
    </xf>
    <xf numFmtId="3" fontId="24" fillId="0" borderId="13" xfId="0" applyNumberFormat="1" applyFont="1" applyBorder="1" applyAlignment="1">
      <alignment horizontal="center"/>
    </xf>
    <xf numFmtId="3" fontId="24" fillId="0" borderId="42" xfId="0" applyNumberFormat="1" applyFont="1" applyBorder="1" applyAlignment="1">
      <alignment horizontal="center"/>
    </xf>
    <xf numFmtId="43" fontId="24" fillId="0" borderId="37" xfId="1" applyFont="1" applyBorder="1" applyAlignment="1">
      <alignment horizontal="center"/>
    </xf>
    <xf numFmtId="3" fontId="5" fillId="0" borderId="37" xfId="0" applyNumberFormat="1" applyFont="1" applyBorder="1" applyAlignment="1">
      <alignment horizontal="center"/>
    </xf>
    <xf numFmtId="3" fontId="5" fillId="0" borderId="38" xfId="0" applyNumberFormat="1" applyFont="1" applyBorder="1" applyAlignment="1">
      <alignment horizontal="center"/>
    </xf>
    <xf numFmtId="3" fontId="5" fillId="0" borderId="43" xfId="0" applyNumberFormat="1" applyFont="1" applyBorder="1" applyAlignment="1">
      <alignment horizontal="center"/>
    </xf>
    <xf numFmtId="43" fontId="4" fillId="0" borderId="8" xfId="1" applyFont="1" applyBorder="1" applyAlignment="1">
      <alignment horizontal="center"/>
    </xf>
    <xf numFmtId="43" fontId="4" fillId="0" borderId="10" xfId="1" applyFont="1" applyBorder="1" applyAlignment="1">
      <alignment horizontal="center"/>
    </xf>
    <xf numFmtId="3" fontId="24" fillId="0" borderId="20" xfId="0" applyNumberFormat="1" applyFont="1" applyBorder="1" applyAlignment="1">
      <alignment horizontal="center"/>
    </xf>
    <xf numFmtId="166" fontId="24" fillId="0" borderId="10" xfId="0" applyNumberFormat="1" applyFont="1" applyBorder="1" applyAlignment="1">
      <alignment horizontal="center"/>
    </xf>
    <xf numFmtId="166" fontId="24" fillId="0" borderId="8" xfId="0" applyNumberFormat="1" applyFont="1" applyBorder="1" applyAlignment="1">
      <alignment horizontal="center"/>
    </xf>
    <xf numFmtId="166" fontId="24" fillId="0" borderId="20" xfId="0" applyNumberFormat="1" applyFont="1" applyBorder="1" applyAlignment="1">
      <alignment horizontal="center"/>
    </xf>
    <xf numFmtId="166" fontId="24" fillId="0" borderId="28" xfId="0" applyNumberFormat="1" applyFont="1" applyBorder="1" applyAlignment="1">
      <alignment horizontal="center"/>
    </xf>
    <xf numFmtId="166" fontId="24" fillId="0" borderId="9" xfId="0" applyNumberFormat="1" applyFont="1" applyBorder="1" applyAlignment="1">
      <alignment horizontal="center"/>
    </xf>
    <xf numFmtId="43" fontId="24" fillId="0" borderId="8" xfId="1" applyFont="1" applyBorder="1" applyAlignment="1">
      <alignment horizontal="center"/>
    </xf>
    <xf numFmtId="43" fontId="24" fillId="0" borderId="9" xfId="1" applyFont="1" applyBorder="1" applyAlignment="1">
      <alignment horizontal="center"/>
    </xf>
    <xf numFmtId="3" fontId="5" fillId="0" borderId="9" xfId="0" applyNumberFormat="1" applyFont="1" applyBorder="1" applyAlignment="1">
      <alignment horizontal="center"/>
    </xf>
    <xf numFmtId="3" fontId="5" fillId="0" borderId="10" xfId="0" applyNumberFormat="1" applyFont="1" applyBorder="1" applyAlignment="1">
      <alignment horizontal="center"/>
    </xf>
    <xf numFmtId="3" fontId="5" fillId="0" borderId="47" xfId="0" applyNumberFormat="1" applyFont="1" applyBorder="1" applyAlignment="1">
      <alignment horizontal="center"/>
    </xf>
    <xf numFmtId="3" fontId="5" fillId="0" borderId="48" xfId="0" applyNumberFormat="1" applyFont="1" applyBorder="1" applyAlignment="1">
      <alignment horizontal="center"/>
    </xf>
    <xf numFmtId="167" fontId="11" fillId="0" borderId="11" xfId="1" applyNumberFormat="1" applyFont="1" applyFill="1" applyBorder="1" applyAlignment="1">
      <alignment horizontal="center" vertical="center" wrapText="1" shrinkToFit="1"/>
    </xf>
    <xf numFmtId="167" fontId="4" fillId="0" borderId="1" xfId="1" applyNumberFormat="1" applyFont="1" applyFill="1" applyBorder="1" applyAlignment="1">
      <alignment horizontal="center" vertical="center" wrapText="1" shrinkToFit="1"/>
    </xf>
    <xf numFmtId="43" fontId="4" fillId="0" borderId="1" xfId="1" applyFont="1" applyFill="1" applyBorder="1" applyAlignment="1">
      <alignment horizontal="center" vertical="center" wrapText="1" shrinkToFit="1"/>
    </xf>
    <xf numFmtId="167" fontId="4" fillId="0" borderId="12" xfId="1" applyNumberFormat="1" applyFont="1" applyFill="1" applyBorder="1" applyAlignment="1">
      <alignment horizontal="center" vertical="center" wrapText="1" shrinkToFit="1"/>
    </xf>
    <xf numFmtId="166" fontId="24" fillId="0" borderId="3" xfId="0" applyNumberFormat="1" applyFont="1" applyBorder="1" applyAlignment="1">
      <alignment horizontal="center" vertical="center"/>
    </xf>
    <xf numFmtId="43" fontId="12" fillId="0" borderId="12" xfId="1" applyFont="1" applyFill="1" applyBorder="1" applyAlignment="1">
      <alignment horizontal="center" vertical="center"/>
    </xf>
    <xf numFmtId="2" fontId="24" fillId="0" borderId="11" xfId="0" applyNumberFormat="1" applyFont="1" applyBorder="1" applyAlignment="1">
      <alignment horizontal="center" vertical="center"/>
    </xf>
    <xf numFmtId="2" fontId="24" fillId="0" borderId="3" xfId="0" applyNumberFormat="1" applyFont="1" applyBorder="1" applyAlignment="1">
      <alignment horizontal="center" vertical="center"/>
    </xf>
    <xf numFmtId="2" fontId="24" fillId="0" borderId="12" xfId="1" applyNumberFormat="1" applyFont="1" applyFill="1" applyBorder="1" applyAlignment="1">
      <alignment horizontal="center" vertical="center"/>
    </xf>
    <xf numFmtId="2" fontId="24" fillId="0" borderId="1" xfId="0" applyNumberFormat="1" applyFont="1" applyBorder="1" applyAlignment="1">
      <alignment horizontal="center" vertical="center"/>
    </xf>
    <xf numFmtId="2" fontId="24" fillId="0" borderId="49" xfId="1" applyNumberFormat="1" applyFont="1" applyFill="1" applyBorder="1" applyAlignment="1">
      <alignment horizontal="center" vertical="center"/>
    </xf>
    <xf numFmtId="43" fontId="24" fillId="0" borderId="11" xfId="1" applyFont="1" applyFill="1" applyBorder="1" applyAlignment="1">
      <alignment horizontal="center" vertical="center"/>
    </xf>
    <xf numFmtId="0" fontId="24" fillId="0" borderId="1" xfId="1" applyNumberFormat="1" applyFont="1" applyFill="1" applyBorder="1" applyAlignment="1">
      <alignment horizontal="center" vertical="center"/>
    </xf>
    <xf numFmtId="10" fontId="24" fillId="0" borderId="1" xfId="1" applyNumberFormat="1" applyFont="1" applyFill="1" applyBorder="1" applyAlignment="1">
      <alignment horizontal="center" vertical="center"/>
    </xf>
    <xf numFmtId="43" fontId="5" fillId="0" borderId="12" xfId="1" applyFont="1" applyFill="1" applyBorder="1" applyAlignment="1">
      <alignment horizontal="center" vertical="center"/>
    </xf>
    <xf numFmtId="43" fontId="5" fillId="0" borderId="49" xfId="1" applyFont="1" applyFill="1" applyBorder="1" applyAlignment="1">
      <alignment horizontal="center" vertical="center"/>
    </xf>
    <xf numFmtId="4" fontId="5" fillId="0" borderId="50" xfId="0" applyNumberFormat="1" applyFont="1" applyBorder="1" applyAlignment="1">
      <alignment horizontal="center" vertical="center"/>
    </xf>
    <xf numFmtId="0" fontId="15" fillId="0" borderId="1" xfId="1" applyNumberFormat="1" applyFont="1" applyFill="1" applyBorder="1" applyAlignment="1">
      <alignment horizontal="center" vertical="center"/>
    </xf>
    <xf numFmtId="43" fontId="4" fillId="0" borderId="36" xfId="1" applyFont="1" applyFill="1" applyBorder="1" applyAlignment="1">
      <alignment horizontal="center"/>
    </xf>
    <xf numFmtId="43" fontId="4" fillId="0" borderId="51" xfId="1" applyFont="1" applyFill="1" applyBorder="1" applyAlignment="1">
      <alignment horizontal="center"/>
    </xf>
    <xf numFmtId="43" fontId="4" fillId="0" borderId="52" xfId="1" applyFont="1" applyFill="1" applyBorder="1" applyAlignment="1">
      <alignment horizontal="center"/>
    </xf>
    <xf numFmtId="43" fontId="4" fillId="0" borderId="53" xfId="1" applyFont="1" applyFill="1" applyBorder="1" applyAlignment="1">
      <alignment horizontal="center"/>
    </xf>
    <xf numFmtId="3" fontId="24" fillId="0" borderId="54" xfId="0" applyNumberFormat="1" applyFont="1" applyBorder="1" applyAlignment="1">
      <alignment horizontal="center"/>
    </xf>
    <xf numFmtId="166" fontId="24" fillId="0" borderId="53" xfId="0" applyNumberFormat="1" applyFont="1" applyBorder="1" applyAlignment="1">
      <alignment horizontal="center"/>
    </xf>
    <xf numFmtId="0" fontId="0" fillId="0" borderId="36" xfId="0" applyBorder="1"/>
    <xf numFmtId="0" fontId="0" fillId="0" borderId="41" xfId="0" applyBorder="1"/>
    <xf numFmtId="0" fontId="0" fillId="0" borderId="31" xfId="0" applyBorder="1"/>
    <xf numFmtId="0" fontId="0" fillId="0" borderId="40" xfId="0" applyBorder="1"/>
    <xf numFmtId="0" fontId="0" fillId="0" borderId="42" xfId="0" applyBorder="1"/>
    <xf numFmtId="43" fontId="24" fillId="0" borderId="36" xfId="1" applyFont="1" applyFill="1" applyBorder="1" applyAlignment="1">
      <alignment horizontal="center"/>
    </xf>
    <xf numFmtId="43" fontId="24" fillId="0" borderId="51" xfId="1" applyFont="1" applyFill="1" applyBorder="1" applyAlignment="1">
      <alignment horizontal="center"/>
    </xf>
    <xf numFmtId="3" fontId="5" fillId="0" borderId="22" xfId="0" applyNumberFormat="1" applyFont="1" applyBorder="1" applyAlignment="1">
      <alignment horizontal="center"/>
    </xf>
    <xf numFmtId="3" fontId="5" fillId="0" borderId="53" xfId="0" applyNumberFormat="1" applyFont="1" applyBorder="1" applyAlignment="1">
      <alignment horizontal="center"/>
    </xf>
    <xf numFmtId="3" fontId="5" fillId="0" borderId="45" xfId="0" applyNumberFormat="1" applyFont="1" applyBorder="1" applyAlignment="1">
      <alignment horizontal="center"/>
    </xf>
    <xf numFmtId="3" fontId="5" fillId="0" borderId="46" xfId="0" applyNumberFormat="1" applyFont="1" applyBorder="1" applyAlignment="1">
      <alignment horizontal="center"/>
    </xf>
    <xf numFmtId="43" fontId="4" fillId="0" borderId="4" xfId="1" applyFont="1" applyBorder="1" applyAlignment="1">
      <alignment horizontal="center"/>
    </xf>
    <xf numFmtId="167" fontId="11" fillId="0" borderId="2" xfId="1" applyNumberFormat="1" applyFont="1" applyFill="1" applyBorder="1" applyAlignment="1">
      <alignment horizontal="center" vertical="center" wrapText="1" shrinkToFit="1"/>
    </xf>
    <xf numFmtId="43" fontId="4" fillId="0" borderId="11" xfId="1" applyFont="1" applyFill="1" applyBorder="1" applyAlignment="1">
      <alignment horizontal="center" vertical="center" wrapText="1" shrinkToFit="1"/>
    </xf>
    <xf numFmtId="0" fontId="28" fillId="0" borderId="0" xfId="0" applyFont="1" applyAlignment="1">
      <alignment vertical="center"/>
    </xf>
    <xf numFmtId="0" fontId="28" fillId="0" borderId="0" xfId="0" applyFont="1" applyAlignment="1">
      <alignment horizontal="left" vertical="center" indent="1"/>
    </xf>
    <xf numFmtId="0" fontId="27" fillId="0" borderId="0" xfId="0" applyFont="1" applyAlignment="1">
      <alignment horizontal="left" vertical="center" indent="2"/>
    </xf>
    <xf numFmtId="0" fontId="28" fillId="4" borderId="21" xfId="0" applyFont="1" applyFill="1" applyBorder="1" applyAlignment="1">
      <alignment horizontal="left" vertical="center" indent="1"/>
    </xf>
    <xf numFmtId="0" fontId="0" fillId="4" borderId="0" xfId="0" applyFill="1"/>
    <xf numFmtId="0" fontId="0" fillId="4" borderId="55" xfId="0" applyFill="1" applyBorder="1"/>
    <xf numFmtId="0" fontId="27" fillId="4" borderId="21" xfId="0" applyFont="1" applyFill="1" applyBorder="1" applyAlignment="1">
      <alignment vertical="center"/>
    </xf>
    <xf numFmtId="0" fontId="0" fillId="4" borderId="30" xfId="0" applyFill="1" applyBorder="1"/>
    <xf numFmtId="0" fontId="0" fillId="4" borderId="31" xfId="0" applyFill="1" applyBorder="1"/>
    <xf numFmtId="43" fontId="4" fillId="0" borderId="23" xfId="1" applyFont="1" applyBorder="1" applyAlignment="1">
      <alignment horizontal="center"/>
    </xf>
    <xf numFmtId="43" fontId="4" fillId="0" borderId="20" xfId="1" applyFont="1" applyBorder="1" applyAlignment="1">
      <alignment horizontal="center"/>
    </xf>
    <xf numFmtId="43" fontId="4" fillId="0" borderId="9" xfId="1" applyFont="1" applyBorder="1" applyAlignment="1">
      <alignment horizontal="center"/>
    </xf>
    <xf numFmtId="43" fontId="4" fillId="0" borderId="25" xfId="1" applyFont="1" applyBorder="1" applyAlignment="1">
      <alignment horizontal="center" vertical="center" wrapText="1"/>
    </xf>
    <xf numFmtId="43" fontId="4" fillId="0" borderId="36" xfId="1" applyFont="1" applyBorder="1" applyAlignment="1">
      <alignment horizontal="center" vertical="center" wrapText="1"/>
    </xf>
    <xf numFmtId="43" fontId="4" fillId="0" borderId="26" xfId="1" applyFont="1" applyBorder="1" applyAlignment="1">
      <alignment horizontal="center"/>
    </xf>
    <xf numFmtId="43" fontId="4" fillId="0" borderId="27" xfId="1" applyFont="1" applyBorder="1" applyAlignment="1">
      <alignment horizontal="center"/>
    </xf>
    <xf numFmtId="43" fontId="4" fillId="0" borderId="28" xfId="1" applyFont="1" applyBorder="1" applyAlignment="1">
      <alignment horizontal="center"/>
    </xf>
    <xf numFmtId="3" fontId="24" fillId="0" borderId="8" xfId="0" applyNumberFormat="1" applyFont="1" applyBorder="1" applyAlignment="1">
      <alignment horizontal="center"/>
    </xf>
    <xf numFmtId="3" fontId="24" fillId="0" borderId="10" xfId="0" applyNumberFormat="1" applyFont="1" applyBorder="1" applyAlignment="1">
      <alignment horizontal="center"/>
    </xf>
    <xf numFmtId="49" fontId="11" fillId="0" borderId="23" xfId="1" applyNumberFormat="1" applyFont="1" applyBorder="1" applyAlignment="1">
      <alignment horizontal="center"/>
    </xf>
    <xf numFmtId="49" fontId="11" fillId="0" borderId="20" xfId="1" applyNumberFormat="1" applyFont="1" applyBorder="1" applyAlignment="1">
      <alignment horizontal="center"/>
    </xf>
    <xf numFmtId="49" fontId="11" fillId="0" borderId="9" xfId="1" applyNumberFormat="1" applyFont="1" applyBorder="1" applyAlignment="1">
      <alignment horizontal="center"/>
    </xf>
    <xf numFmtId="3" fontId="24" fillId="0" borderId="29" xfId="0" applyNumberFormat="1" applyFont="1" applyBorder="1" applyAlignment="1">
      <alignment horizontal="center"/>
    </xf>
    <xf numFmtId="3" fontId="24" fillId="0" borderId="30" xfId="0" applyNumberFormat="1" applyFont="1" applyBorder="1" applyAlignment="1">
      <alignment horizontal="center"/>
    </xf>
    <xf numFmtId="3" fontId="24" fillId="0" borderId="31" xfId="0" applyNumberFormat="1" applyFont="1" applyBorder="1" applyAlignment="1">
      <alignment horizontal="center"/>
    </xf>
    <xf numFmtId="43" fontId="24" fillId="0" borderId="32" xfId="1" applyFont="1" applyBorder="1" applyAlignment="1">
      <alignment horizontal="center" wrapText="1"/>
    </xf>
    <xf numFmtId="43" fontId="24" fillId="0" borderId="33" xfId="1" applyFont="1" applyBorder="1" applyAlignment="1">
      <alignment horizontal="center" wrapText="1"/>
    </xf>
    <xf numFmtId="43" fontId="24" fillId="0" borderId="34" xfId="1" applyFont="1" applyBorder="1" applyAlignment="1">
      <alignment horizontal="center" wrapText="1"/>
    </xf>
    <xf numFmtId="43" fontId="24" fillId="0" borderId="32" xfId="1" applyFont="1" applyBorder="1" applyAlignment="1">
      <alignment horizontal="center" vertical="center"/>
    </xf>
    <xf numFmtId="43" fontId="24" fillId="0" borderId="34" xfId="1" applyFont="1" applyBorder="1" applyAlignment="1">
      <alignment horizontal="center" vertical="center"/>
    </xf>
    <xf numFmtId="43" fontId="24" fillId="0" borderId="44" xfId="1" applyFont="1" applyBorder="1" applyAlignment="1">
      <alignment horizontal="center" vertical="center"/>
    </xf>
    <xf numFmtId="43" fontId="24" fillId="0" borderId="45" xfId="1" applyFont="1" applyBorder="1" applyAlignment="1">
      <alignment horizontal="center" vertical="center"/>
    </xf>
    <xf numFmtId="3" fontId="5" fillId="0" borderId="35" xfId="0" applyNumberFormat="1" applyFont="1" applyBorder="1" applyAlignment="1">
      <alignment horizontal="center" vertical="center" wrapText="1"/>
    </xf>
    <xf numFmtId="3" fontId="5" fillId="0" borderId="46" xfId="0" applyNumberFormat="1" applyFont="1" applyBorder="1" applyAlignment="1">
      <alignment horizontal="center" vertical="center" wrapText="1"/>
    </xf>
    <xf numFmtId="165" fontId="0" fillId="0" borderId="2" xfId="0" applyNumberFormat="1" applyBorder="1" applyAlignment="1">
      <alignment horizontal="center"/>
    </xf>
    <xf numFmtId="165" fontId="0" fillId="0" borderId="19" xfId="0" applyNumberFormat="1" applyBorder="1" applyAlignment="1">
      <alignment horizontal="center"/>
    </xf>
    <xf numFmtId="165" fontId="0" fillId="0" borderId="3" xfId="0" applyNumberFormat="1" applyBorder="1" applyAlignment="1">
      <alignment horizontal="center"/>
    </xf>
    <xf numFmtId="165" fontId="0" fillId="0" borderId="2" xfId="0" quotePrefix="1" applyNumberFormat="1" applyBorder="1" applyAlignment="1">
      <alignment horizontal="center"/>
    </xf>
    <xf numFmtId="0" fontId="0" fillId="0" borderId="2" xfId="0" applyBorder="1" applyAlignment="1">
      <alignment horizontal="center"/>
    </xf>
    <xf numFmtId="0" fontId="0" fillId="0" borderId="19" xfId="0" applyBorder="1" applyAlignment="1">
      <alignment horizontal="center"/>
    </xf>
    <xf numFmtId="0" fontId="0" fillId="0" borderId="3" xfId="0" applyBorder="1" applyAlignment="1">
      <alignment horizontal="center"/>
    </xf>
    <xf numFmtId="0" fontId="7" fillId="2" borderId="0" xfId="0" applyFont="1" applyFill="1" applyAlignment="1">
      <alignment horizontal="center"/>
    </xf>
    <xf numFmtId="17" fontId="0" fillId="0" borderId="0" xfId="0" quotePrefix="1" applyNumberFormat="1" applyAlignment="1">
      <alignment horizontal="left"/>
    </xf>
    <xf numFmtId="0" fontId="0" fillId="0" borderId="16" xfId="0" quotePrefix="1" applyBorder="1" applyAlignment="1">
      <alignment horizontal="left"/>
    </xf>
    <xf numFmtId="0" fontId="9" fillId="0" borderId="17" xfId="0" applyFont="1" applyBorder="1" applyAlignment="1">
      <alignment horizontal="center"/>
    </xf>
    <xf numFmtId="1" fontId="0" fillId="0" borderId="0" xfId="0" applyNumberFormat="1" applyAlignment="1">
      <alignment horizontal="left"/>
    </xf>
    <xf numFmtId="0" fontId="27" fillId="4" borderId="29" xfId="0" applyFont="1" applyFill="1" applyBorder="1" applyAlignment="1">
      <alignment horizontal="center" vertical="center" wrapText="1"/>
    </xf>
    <xf numFmtId="0" fontId="27" fillId="4" borderId="30" xfId="0" applyFont="1" applyFill="1" applyBorder="1" applyAlignment="1">
      <alignment horizontal="center" vertical="center" wrapText="1"/>
    </xf>
    <xf numFmtId="0" fontId="27" fillId="4" borderId="31" xfId="0" applyFont="1" applyFill="1" applyBorder="1" applyAlignment="1">
      <alignment horizontal="center" vertical="center" wrapText="1"/>
    </xf>
    <xf numFmtId="0" fontId="27" fillId="4" borderId="21" xfId="0" applyFont="1" applyFill="1" applyBorder="1" applyAlignment="1">
      <alignment horizontal="left" vertical="center" wrapText="1"/>
    </xf>
    <xf numFmtId="0" fontId="27" fillId="4" borderId="0" xfId="0" applyFont="1" applyFill="1" applyAlignment="1">
      <alignment horizontal="left" vertical="center" wrapText="1"/>
    </xf>
    <xf numFmtId="0" fontId="27" fillId="4" borderId="55" xfId="0" applyFont="1" applyFill="1" applyBorder="1" applyAlignment="1">
      <alignment horizontal="left" vertical="center" wrapText="1"/>
    </xf>
  </cellXfs>
  <cellStyles count="6">
    <cellStyle name="Comma" xfId="1" builtinId="3"/>
    <cellStyle name="Normal" xfId="0" builtinId="0"/>
    <cellStyle name="Normal 2" xfId="3" xr:uid="{35353A09-D4A4-4863-B036-025276C999C3}"/>
    <cellStyle name="Normal 2 2" xfId="5" xr:uid="{38D0EEC0-F768-4DC9-B5FF-6181484494F2}"/>
    <cellStyle name="Normal 3" xfId="2" xr:uid="{5DC3A33A-7C74-490D-96F4-F67295559035}"/>
    <cellStyle name="Percent"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Z15"/>
  <sheetViews>
    <sheetView tabSelected="1" zoomScale="90" zoomScaleNormal="90" zoomScalePageLayoutView="140" workbookViewId="0">
      <selection activeCell="AK6" sqref="AK6"/>
    </sheetView>
  </sheetViews>
  <sheetFormatPr defaultColWidth="7" defaultRowHeight="12.75"/>
  <cols>
    <col min="1" max="1" width="5.42578125" style="7" customWidth="1"/>
    <col min="2" max="2" width="24.85546875" style="7" customWidth="1"/>
    <col min="3" max="3" width="15.7109375" style="7" customWidth="1"/>
    <col min="4" max="4" width="12.42578125" style="8" customWidth="1"/>
    <col min="5" max="5" width="18" style="7" customWidth="1"/>
    <col min="6" max="7" width="14.85546875" style="7" customWidth="1"/>
    <col min="8" max="9" width="10.42578125" style="7" customWidth="1"/>
    <col min="10" max="10" width="9.42578125" style="7" customWidth="1"/>
    <col min="11" max="11" width="13.140625" style="7" bestFit="1" customWidth="1"/>
    <col min="12" max="12" width="12.42578125" style="7" customWidth="1"/>
    <col min="13" max="13" width="10.42578125" style="7" customWidth="1"/>
    <col min="14" max="16" width="11.7109375" style="7" customWidth="1"/>
    <col min="17" max="17" width="11.42578125" style="8" customWidth="1"/>
    <col min="18" max="18" width="10.28515625" style="8" customWidth="1"/>
    <col min="19" max="19" width="11.140625" style="8" customWidth="1"/>
    <col min="20" max="21" width="6.7109375" style="9" customWidth="1"/>
    <col min="22" max="22" width="9.7109375" style="9" customWidth="1"/>
    <col min="23" max="23" width="8.140625" style="9" customWidth="1"/>
    <col min="24" max="24" width="8.28515625" style="9" customWidth="1"/>
    <col min="25" max="25" width="12" style="9" customWidth="1"/>
    <col min="26" max="26" width="12.42578125" style="9" customWidth="1"/>
    <col min="27" max="27" width="7" style="7" customWidth="1"/>
    <col min="28" max="41" width="7" style="7"/>
    <col min="42" max="42" width="10.140625" style="7" customWidth="1"/>
    <col min="43" max="16384" width="7" style="7"/>
  </cols>
  <sheetData>
    <row r="1" spans="1:52" s="5" customFormat="1" ht="15">
      <c r="A1" s="1" t="s">
        <v>108</v>
      </c>
      <c r="D1" s="10"/>
      <c r="E1" s="1"/>
      <c r="F1" s="1"/>
      <c r="G1" s="1"/>
      <c r="H1" s="1"/>
      <c r="I1" s="1"/>
      <c r="J1" s="1"/>
      <c r="K1" s="1"/>
      <c r="L1" s="1"/>
      <c r="M1" s="1"/>
      <c r="N1" s="1"/>
      <c r="O1" s="1"/>
      <c r="P1" s="1"/>
      <c r="Q1" s="2"/>
      <c r="R1" s="3"/>
      <c r="S1" s="3"/>
      <c r="T1" s="4"/>
      <c r="U1" s="4"/>
      <c r="V1" s="4"/>
      <c r="W1" s="4"/>
      <c r="X1" s="4"/>
      <c r="Y1" s="4"/>
      <c r="Z1" s="4"/>
    </row>
    <row r="2" spans="1:52" s="5" customFormat="1" ht="15">
      <c r="A2" s="1" t="s">
        <v>105</v>
      </c>
      <c r="C2" s="52">
        <v>44743</v>
      </c>
      <c r="D2" s="10"/>
      <c r="F2" s="1"/>
      <c r="G2" s="1"/>
      <c r="H2" s="1"/>
      <c r="I2" s="1"/>
      <c r="J2" s="1"/>
      <c r="K2" s="1"/>
      <c r="L2" s="1"/>
      <c r="M2" s="1"/>
      <c r="N2" s="1"/>
      <c r="O2" s="1"/>
      <c r="P2" s="1"/>
      <c r="Q2" s="2"/>
      <c r="R2" s="3"/>
      <c r="S2" s="3"/>
      <c r="T2" s="4"/>
      <c r="U2" s="4"/>
      <c r="V2" s="4"/>
      <c r="W2" s="4"/>
      <c r="X2" s="4"/>
      <c r="Y2" s="4"/>
      <c r="Z2" s="4"/>
    </row>
    <row r="3" spans="1:52" s="5" customFormat="1" ht="15">
      <c r="A3" s="1"/>
      <c r="D3" s="10"/>
      <c r="E3" s="49"/>
      <c r="F3" s="1"/>
      <c r="G3" s="1"/>
      <c r="H3" s="1"/>
      <c r="I3" s="1"/>
      <c r="J3" s="1"/>
      <c r="K3" s="1"/>
      <c r="L3" s="1"/>
      <c r="M3" s="1"/>
      <c r="N3" s="1"/>
      <c r="O3" s="1"/>
      <c r="P3" s="1"/>
      <c r="Q3" s="2"/>
      <c r="R3" s="3"/>
      <c r="S3" s="3"/>
      <c r="T3" s="4"/>
      <c r="U3" s="4"/>
      <c r="V3" s="4"/>
      <c r="W3" s="4"/>
      <c r="X3" s="4"/>
      <c r="Y3" s="4"/>
      <c r="Z3" s="4"/>
    </row>
    <row r="4" spans="1:52" s="5" customFormat="1" ht="15.75" thickBot="1">
      <c r="B4" s="1"/>
      <c r="C4" s="52"/>
      <c r="D4" s="75"/>
      <c r="E4" s="1"/>
      <c r="F4" s="1"/>
      <c r="G4" s="1"/>
      <c r="H4" s="6"/>
      <c r="I4" s="6"/>
      <c r="J4" s="6"/>
      <c r="K4" s="7"/>
      <c r="L4" s="6"/>
      <c r="M4" s="6"/>
      <c r="N4" s="119"/>
      <c r="O4" s="119"/>
      <c r="P4" s="119"/>
      <c r="Q4" s="120">
        <v>0.11</v>
      </c>
      <c r="R4" s="120">
        <v>0.13</v>
      </c>
      <c r="S4" s="119"/>
      <c r="T4" s="121"/>
      <c r="W4" s="119"/>
      <c r="X4" s="119"/>
      <c r="Y4" s="119"/>
      <c r="Z4" s="119"/>
    </row>
    <row r="5" spans="1:52" s="5" customFormat="1" ht="13.9" customHeight="1" thickBot="1">
      <c r="B5" s="91"/>
      <c r="C5" s="92"/>
      <c r="D5" s="92"/>
      <c r="E5" s="92"/>
      <c r="F5" s="92"/>
      <c r="G5" s="92"/>
      <c r="H5" s="207" t="s">
        <v>1</v>
      </c>
      <c r="I5" s="208"/>
      <c r="J5" s="217" t="s">
        <v>9</v>
      </c>
      <c r="K5" s="218"/>
      <c r="L5" s="219" t="s">
        <v>11</v>
      </c>
      <c r="M5" s="219"/>
      <c r="N5" s="93"/>
      <c r="O5" s="93"/>
      <c r="P5" s="93"/>
      <c r="Q5" s="209" t="s">
        <v>2</v>
      </c>
      <c r="R5" s="209"/>
      <c r="S5" s="209"/>
      <c r="T5" s="209" t="s">
        <v>73</v>
      </c>
      <c r="U5" s="209"/>
      <c r="V5" s="209"/>
      <c r="W5" s="209" t="s">
        <v>3</v>
      </c>
      <c r="X5" s="209"/>
      <c r="Y5" s="209"/>
      <c r="Z5" s="122"/>
      <c r="AB5" s="210" t="s">
        <v>120</v>
      </c>
      <c r="AC5" s="209" t="s">
        <v>12</v>
      </c>
      <c r="AD5" s="209"/>
      <c r="AE5" s="207"/>
      <c r="AF5" s="212" t="s">
        <v>121</v>
      </c>
      <c r="AG5" s="213"/>
      <c r="AH5" s="214"/>
      <c r="AI5" s="215" t="s">
        <v>9</v>
      </c>
      <c r="AJ5" s="216"/>
      <c r="AK5" s="220" t="s">
        <v>138</v>
      </c>
      <c r="AL5" s="221"/>
      <c r="AM5" s="222"/>
      <c r="AN5" s="221" t="s">
        <v>122</v>
      </c>
      <c r="AO5" s="221"/>
      <c r="AP5" s="221"/>
      <c r="AQ5" s="221"/>
      <c r="AR5" s="222"/>
      <c r="AS5" s="223" t="s">
        <v>123</v>
      </c>
      <c r="AT5" s="224"/>
      <c r="AU5" s="224"/>
      <c r="AV5" s="224"/>
      <c r="AW5" s="225"/>
      <c r="AX5" s="226" t="s">
        <v>124</v>
      </c>
      <c r="AY5" s="227"/>
      <c r="AZ5" s="230" t="s">
        <v>125</v>
      </c>
    </row>
    <row r="6" spans="1:52" s="10" customFormat="1" ht="30.75" thickBot="1">
      <c r="B6" s="100" t="s">
        <v>0</v>
      </c>
      <c r="C6" s="84" t="s">
        <v>67</v>
      </c>
      <c r="D6" s="99" t="s">
        <v>66</v>
      </c>
      <c r="E6" s="84" t="s">
        <v>13</v>
      </c>
      <c r="F6" s="84" t="s">
        <v>14</v>
      </c>
      <c r="G6" s="84" t="s">
        <v>110</v>
      </c>
      <c r="H6" s="109" t="s">
        <v>4</v>
      </c>
      <c r="I6" s="110" t="s">
        <v>113</v>
      </c>
      <c r="J6" s="111" t="s">
        <v>10</v>
      </c>
      <c r="K6" s="111" t="s">
        <v>111</v>
      </c>
      <c r="L6" s="110" t="s">
        <v>112</v>
      </c>
      <c r="M6" s="111" t="s">
        <v>72</v>
      </c>
      <c r="N6" s="110" t="s">
        <v>114</v>
      </c>
      <c r="O6" s="110" t="s">
        <v>45</v>
      </c>
      <c r="P6" s="114" t="s">
        <v>115</v>
      </c>
      <c r="Q6" s="106" t="s">
        <v>107</v>
      </c>
      <c r="R6" s="106" t="s">
        <v>6</v>
      </c>
      <c r="S6" s="101" t="s">
        <v>5</v>
      </c>
      <c r="T6" s="106" t="s">
        <v>7</v>
      </c>
      <c r="U6" s="106" t="s">
        <v>8</v>
      </c>
      <c r="V6" s="101" t="s">
        <v>5</v>
      </c>
      <c r="W6" s="106" t="s">
        <v>7</v>
      </c>
      <c r="X6" s="106" t="s">
        <v>8</v>
      </c>
      <c r="Y6" s="101" t="s">
        <v>5</v>
      </c>
      <c r="Z6" s="123" t="s">
        <v>104</v>
      </c>
      <c r="AB6" s="211"/>
      <c r="AC6" s="132" t="s">
        <v>126</v>
      </c>
      <c r="AD6" s="133" t="s">
        <v>127</v>
      </c>
      <c r="AE6" s="195" t="s">
        <v>128</v>
      </c>
      <c r="AF6" s="134" t="s">
        <v>126</v>
      </c>
      <c r="AG6" s="133" t="s">
        <v>127</v>
      </c>
      <c r="AH6" s="135" t="s">
        <v>128</v>
      </c>
      <c r="AI6" s="136" t="s">
        <v>10</v>
      </c>
      <c r="AJ6" s="137" t="s">
        <v>129</v>
      </c>
      <c r="AK6" s="138" t="s">
        <v>130</v>
      </c>
      <c r="AL6" s="139" t="s">
        <v>131</v>
      </c>
      <c r="AM6" s="140" t="s">
        <v>129</v>
      </c>
      <c r="AN6" s="138" t="s">
        <v>130</v>
      </c>
      <c r="AO6" s="141" t="s">
        <v>131</v>
      </c>
      <c r="AP6" s="139" t="s">
        <v>132</v>
      </c>
      <c r="AQ6" s="141" t="s">
        <v>133</v>
      </c>
      <c r="AR6" s="140" t="s">
        <v>129</v>
      </c>
      <c r="AS6" s="136" t="s">
        <v>134</v>
      </c>
      <c r="AT6" s="142" t="s">
        <v>135</v>
      </c>
      <c r="AU6" s="143" t="s">
        <v>136</v>
      </c>
      <c r="AV6" s="144" t="s">
        <v>137</v>
      </c>
      <c r="AW6" s="145" t="s">
        <v>55</v>
      </c>
      <c r="AX6" s="228"/>
      <c r="AY6" s="229"/>
      <c r="AZ6" s="231"/>
    </row>
    <row r="7" spans="1:52" s="80" customFormat="1" ht="24" customHeight="1">
      <c r="A7" s="86">
        <v>1</v>
      </c>
      <c r="B7" s="87" t="s">
        <v>109</v>
      </c>
      <c r="C7" s="84"/>
      <c r="D7" s="84"/>
      <c r="E7" s="82"/>
      <c r="F7" s="89"/>
      <c r="G7" s="89"/>
      <c r="H7" s="83">
        <v>1000</v>
      </c>
      <c r="I7" s="83">
        <v>-38.46</v>
      </c>
      <c r="J7" s="83">
        <v>0</v>
      </c>
      <c r="K7" s="83">
        <v>0</v>
      </c>
      <c r="L7" s="83">
        <v>100</v>
      </c>
      <c r="M7" s="112">
        <v>0</v>
      </c>
      <c r="N7" s="113">
        <v>0</v>
      </c>
      <c r="O7" s="83">
        <v>0</v>
      </c>
      <c r="P7" s="115">
        <f>SUM(H7:O7)</f>
        <v>1061.54</v>
      </c>
      <c r="Q7" s="117">
        <f>P7*$Q$4</f>
        <v>116.76939999999999</v>
      </c>
      <c r="R7" s="117">
        <f>P7*$R$4</f>
        <v>138.00020000000001</v>
      </c>
      <c r="S7" s="90">
        <f>Q7+R7</f>
        <v>254.7696</v>
      </c>
      <c r="T7" s="117">
        <v>4.7</v>
      </c>
      <c r="U7" s="117">
        <f t="shared" ref="U7" si="0">T7</f>
        <v>4.7</v>
      </c>
      <c r="V7" s="90">
        <f t="shared" ref="V7:V13" si="1">SUM(T7:U7)</f>
        <v>9.4</v>
      </c>
      <c r="W7" s="117">
        <v>11.75</v>
      </c>
      <c r="X7" s="117">
        <v>41.15</v>
      </c>
      <c r="Y7" s="90">
        <f t="shared" ref="Y7:Y13" si="2">SUM(W7:X7)</f>
        <v>52.9</v>
      </c>
      <c r="Z7" s="124">
        <f>P7-Q7-T7-W7</f>
        <v>928.3205999999999</v>
      </c>
      <c r="AB7" s="146"/>
      <c r="AC7" s="107"/>
      <c r="AD7" s="107"/>
      <c r="AE7" s="108"/>
      <c r="AF7" s="146"/>
      <c r="AG7" s="107"/>
      <c r="AH7" s="147"/>
      <c r="AI7" s="148"/>
      <c r="AJ7" s="149"/>
      <c r="AK7" s="150"/>
      <c r="AL7" s="151"/>
      <c r="AM7" s="152"/>
      <c r="AN7" s="150"/>
      <c r="AO7" s="153"/>
      <c r="AP7" s="151"/>
      <c r="AQ7" s="153"/>
      <c r="AR7" s="152"/>
      <c r="AS7" s="154"/>
      <c r="AT7" s="155"/>
      <c r="AU7" s="156"/>
      <c r="AV7" s="157"/>
      <c r="AW7" s="158"/>
      <c r="AX7" s="158"/>
      <c r="AY7" s="158"/>
      <c r="AZ7" s="159"/>
    </row>
    <row r="8" spans="1:52" s="80" customFormat="1" ht="31.5" customHeight="1">
      <c r="A8" s="86">
        <v>2</v>
      </c>
      <c r="B8" s="102"/>
      <c r="C8" s="103"/>
      <c r="D8" s="84"/>
      <c r="E8" s="82"/>
      <c r="F8" s="89"/>
      <c r="G8" s="89"/>
      <c r="H8" s="83"/>
      <c r="I8" s="83"/>
      <c r="J8" s="83"/>
      <c r="K8" s="83"/>
      <c r="L8" s="83"/>
      <c r="M8" s="83"/>
      <c r="N8" s="113"/>
      <c r="O8" s="83"/>
      <c r="P8" s="115">
        <f t="shared" ref="P8:P13" si="3">SUM(H8:O8)</f>
        <v>0</v>
      </c>
      <c r="Q8" s="117">
        <f t="shared" ref="Q8:Q13" si="4">P8*$Q$4</f>
        <v>0</v>
      </c>
      <c r="R8" s="117">
        <f t="shared" ref="R8:R13" si="5">P8*$R$4</f>
        <v>0</v>
      </c>
      <c r="S8" s="90">
        <f t="shared" ref="S8:S13" si="6">Q8+R8</f>
        <v>0</v>
      </c>
      <c r="T8" s="117"/>
      <c r="U8" s="117"/>
      <c r="V8" s="90">
        <f t="shared" si="1"/>
        <v>0</v>
      </c>
      <c r="W8" s="117"/>
      <c r="X8" s="117"/>
      <c r="Y8" s="90">
        <f t="shared" si="2"/>
        <v>0</v>
      </c>
      <c r="Z8" s="124">
        <f t="shared" ref="Z8:Z13" si="7">P8-Q8-T8-W8</f>
        <v>0</v>
      </c>
      <c r="AB8" s="160"/>
      <c r="AC8" s="161"/>
      <c r="AD8" s="161"/>
      <c r="AE8" s="196"/>
      <c r="AF8" s="197"/>
      <c r="AG8" s="162"/>
      <c r="AH8" s="163"/>
      <c r="AI8" s="164"/>
      <c r="AJ8" s="165"/>
      <c r="AK8" s="166"/>
      <c r="AL8" s="167"/>
      <c r="AM8" s="168"/>
      <c r="AN8" s="166"/>
      <c r="AO8" s="169"/>
      <c r="AP8" s="167"/>
      <c r="AQ8" s="169"/>
      <c r="AR8" s="170"/>
      <c r="AS8" s="171"/>
      <c r="AT8" s="172"/>
      <c r="AU8" s="173"/>
      <c r="AV8" s="174"/>
      <c r="AW8" s="175"/>
      <c r="AX8" s="175"/>
      <c r="AY8" s="175"/>
      <c r="AZ8" s="176"/>
    </row>
    <row r="9" spans="1:52" s="81" customFormat="1" ht="24" customHeight="1">
      <c r="A9" s="85">
        <v>3</v>
      </c>
      <c r="B9" s="87"/>
      <c r="C9" s="84"/>
      <c r="D9" s="84"/>
      <c r="E9" s="82"/>
      <c r="F9" s="89"/>
      <c r="G9" s="89"/>
      <c r="H9" s="83"/>
      <c r="I9" s="83"/>
      <c r="J9" s="83"/>
      <c r="K9" s="83"/>
      <c r="L9" s="83"/>
      <c r="M9" s="83"/>
      <c r="N9" s="113"/>
      <c r="O9" s="83"/>
      <c r="P9" s="115">
        <f t="shared" si="3"/>
        <v>0</v>
      </c>
      <c r="Q9" s="117">
        <f t="shared" si="4"/>
        <v>0</v>
      </c>
      <c r="R9" s="117">
        <f t="shared" si="5"/>
        <v>0</v>
      </c>
      <c r="S9" s="90">
        <f t="shared" si="6"/>
        <v>0</v>
      </c>
      <c r="T9" s="117"/>
      <c r="U9" s="117"/>
      <c r="V9" s="90">
        <f t="shared" si="1"/>
        <v>0</v>
      </c>
      <c r="W9" s="117"/>
      <c r="X9" s="117"/>
      <c r="Y9" s="90">
        <f t="shared" si="2"/>
        <v>0</v>
      </c>
      <c r="Z9" s="124">
        <f t="shared" si="7"/>
        <v>0</v>
      </c>
      <c r="AB9" s="160"/>
      <c r="AC9" s="161"/>
      <c r="AD9" s="161"/>
      <c r="AE9" s="196"/>
      <c r="AF9" s="197"/>
      <c r="AG9" s="162"/>
      <c r="AH9" s="163"/>
      <c r="AI9" s="164"/>
      <c r="AJ9" s="165"/>
      <c r="AK9" s="166"/>
      <c r="AL9" s="167"/>
      <c r="AM9" s="168"/>
      <c r="AN9" s="166"/>
      <c r="AO9" s="169"/>
      <c r="AP9" s="167"/>
      <c r="AQ9" s="169"/>
      <c r="AR9" s="170"/>
      <c r="AS9" s="171"/>
      <c r="AT9" s="172"/>
      <c r="AU9" s="173"/>
      <c r="AV9" s="174"/>
      <c r="AW9" s="175"/>
      <c r="AX9" s="174"/>
      <c r="AY9" s="175"/>
      <c r="AZ9" s="176"/>
    </row>
    <row r="10" spans="1:52" s="81" customFormat="1" ht="29.45" customHeight="1">
      <c r="A10" s="86">
        <v>4</v>
      </c>
      <c r="B10" s="87"/>
      <c r="C10" s="84"/>
      <c r="D10" s="84"/>
      <c r="E10" s="82"/>
      <c r="F10" s="89"/>
      <c r="G10" s="89"/>
      <c r="H10" s="83"/>
      <c r="I10" s="83"/>
      <c r="J10" s="83"/>
      <c r="K10" s="83"/>
      <c r="L10" s="83"/>
      <c r="M10" s="83"/>
      <c r="N10" s="113"/>
      <c r="O10" s="83"/>
      <c r="P10" s="115">
        <f t="shared" si="3"/>
        <v>0</v>
      </c>
      <c r="Q10" s="117">
        <f t="shared" si="4"/>
        <v>0</v>
      </c>
      <c r="R10" s="117">
        <f t="shared" si="5"/>
        <v>0</v>
      </c>
      <c r="S10" s="90">
        <f t="shared" si="6"/>
        <v>0</v>
      </c>
      <c r="T10" s="117"/>
      <c r="U10" s="117"/>
      <c r="V10" s="90">
        <f t="shared" si="1"/>
        <v>0</v>
      </c>
      <c r="W10" s="117"/>
      <c r="X10" s="117"/>
      <c r="Y10" s="90">
        <f t="shared" si="2"/>
        <v>0</v>
      </c>
      <c r="Z10" s="124">
        <f t="shared" si="7"/>
        <v>0</v>
      </c>
      <c r="AB10" s="160"/>
      <c r="AC10" s="161"/>
      <c r="AD10" s="161"/>
      <c r="AE10" s="196"/>
      <c r="AF10" s="197"/>
      <c r="AG10" s="162"/>
      <c r="AH10" s="163"/>
      <c r="AI10" s="164"/>
      <c r="AJ10" s="165"/>
      <c r="AK10" s="166"/>
      <c r="AL10" s="167"/>
      <c r="AM10" s="168"/>
      <c r="AN10" s="166"/>
      <c r="AO10" s="169"/>
      <c r="AP10" s="167"/>
      <c r="AQ10" s="169"/>
      <c r="AR10" s="170"/>
      <c r="AS10" s="171"/>
      <c r="AT10" s="172"/>
      <c r="AU10" s="177"/>
      <c r="AV10" s="174"/>
      <c r="AW10" s="175"/>
      <c r="AX10" s="175"/>
      <c r="AY10" s="175"/>
      <c r="AZ10" s="176"/>
    </row>
    <row r="11" spans="1:52" s="81" customFormat="1" ht="29.45" customHeight="1">
      <c r="A11" s="86">
        <v>5</v>
      </c>
      <c r="B11" s="87"/>
      <c r="C11" s="103"/>
      <c r="D11" s="104"/>
      <c r="E11" s="105"/>
      <c r="F11" s="89"/>
      <c r="G11" s="89"/>
      <c r="H11" s="83"/>
      <c r="I11" s="83"/>
      <c r="J11" s="83"/>
      <c r="K11" s="83"/>
      <c r="L11" s="83"/>
      <c r="M11" s="83"/>
      <c r="N11" s="113"/>
      <c r="O11" s="83"/>
      <c r="P11" s="115">
        <f t="shared" si="3"/>
        <v>0</v>
      </c>
      <c r="Q11" s="117">
        <f t="shared" si="4"/>
        <v>0</v>
      </c>
      <c r="R11" s="117">
        <f t="shared" si="5"/>
        <v>0</v>
      </c>
      <c r="S11" s="90">
        <f t="shared" si="6"/>
        <v>0</v>
      </c>
      <c r="T11" s="117"/>
      <c r="U11" s="117"/>
      <c r="V11" s="90">
        <f t="shared" si="1"/>
        <v>0</v>
      </c>
      <c r="W11" s="117"/>
      <c r="X11" s="117"/>
      <c r="Y11" s="90">
        <f t="shared" si="2"/>
        <v>0</v>
      </c>
      <c r="Z11" s="124">
        <f t="shared" si="7"/>
        <v>0</v>
      </c>
      <c r="AB11" s="160"/>
      <c r="AC11" s="161"/>
      <c r="AD11" s="161"/>
      <c r="AE11" s="196"/>
      <c r="AF11" s="197"/>
      <c r="AG11" s="162"/>
      <c r="AH11" s="163"/>
      <c r="AI11" s="164"/>
      <c r="AJ11" s="165"/>
      <c r="AK11" s="166"/>
      <c r="AL11" s="167"/>
      <c r="AM11" s="168"/>
      <c r="AN11" s="166"/>
      <c r="AO11" s="169"/>
      <c r="AP11" s="167"/>
      <c r="AQ11" s="169"/>
      <c r="AR11" s="170"/>
      <c r="AS11" s="171"/>
      <c r="AT11" s="172"/>
      <c r="AU11" s="177"/>
      <c r="AV11" s="174"/>
      <c r="AW11" s="175"/>
      <c r="AX11" s="175"/>
      <c r="AY11" s="175"/>
      <c r="AZ11" s="176"/>
    </row>
    <row r="12" spans="1:52" s="81" customFormat="1" ht="29.45" customHeight="1">
      <c r="A12" s="86">
        <v>6</v>
      </c>
      <c r="B12" s="87"/>
      <c r="C12" s="103"/>
      <c r="D12" s="84"/>
      <c r="E12" s="105"/>
      <c r="F12" s="89"/>
      <c r="G12" s="89"/>
      <c r="H12" s="83"/>
      <c r="I12" s="83"/>
      <c r="J12" s="83"/>
      <c r="K12" s="83"/>
      <c r="L12" s="83"/>
      <c r="M12" s="83"/>
      <c r="N12" s="113"/>
      <c r="O12" s="83"/>
      <c r="P12" s="115">
        <f t="shared" si="3"/>
        <v>0</v>
      </c>
      <c r="Q12" s="117">
        <f t="shared" si="4"/>
        <v>0</v>
      </c>
      <c r="R12" s="117">
        <f t="shared" si="5"/>
        <v>0</v>
      </c>
      <c r="S12" s="90">
        <f t="shared" si="6"/>
        <v>0</v>
      </c>
      <c r="T12" s="117"/>
      <c r="U12" s="117"/>
      <c r="V12" s="90">
        <f t="shared" si="1"/>
        <v>0</v>
      </c>
      <c r="W12" s="117"/>
      <c r="X12" s="117"/>
      <c r="Y12" s="90">
        <f t="shared" si="2"/>
        <v>0</v>
      </c>
      <c r="Z12" s="124">
        <f t="shared" si="7"/>
        <v>0</v>
      </c>
      <c r="AB12" s="160"/>
      <c r="AC12" s="161"/>
      <c r="AD12" s="161"/>
      <c r="AE12" s="196"/>
      <c r="AF12" s="197"/>
      <c r="AG12" s="162"/>
      <c r="AH12" s="163"/>
      <c r="AI12" s="164"/>
      <c r="AJ12" s="165"/>
      <c r="AK12" s="166"/>
      <c r="AL12" s="167"/>
      <c r="AM12" s="168"/>
      <c r="AN12" s="166"/>
      <c r="AO12" s="169"/>
      <c r="AP12" s="167"/>
      <c r="AQ12" s="169"/>
      <c r="AR12" s="170"/>
      <c r="AS12" s="171"/>
      <c r="AT12" s="172"/>
      <c r="AU12" s="177"/>
      <c r="AV12" s="174"/>
      <c r="AW12" s="175"/>
      <c r="AX12" s="175"/>
      <c r="AY12" s="175"/>
      <c r="AZ12" s="176"/>
    </row>
    <row r="13" spans="1:52" s="81" customFormat="1" ht="29.45" customHeight="1" thickBot="1">
      <c r="A13" s="86">
        <v>7</v>
      </c>
      <c r="B13" s="87"/>
      <c r="C13" s="103"/>
      <c r="D13" s="84"/>
      <c r="E13" s="82"/>
      <c r="F13" s="89"/>
      <c r="G13" s="89"/>
      <c r="H13" s="83"/>
      <c r="I13" s="83"/>
      <c r="J13" s="83"/>
      <c r="K13" s="83"/>
      <c r="L13" s="83"/>
      <c r="M13" s="83"/>
      <c r="N13" s="113"/>
      <c r="O13" s="83"/>
      <c r="P13" s="115">
        <f t="shared" si="3"/>
        <v>0</v>
      </c>
      <c r="Q13" s="117">
        <f t="shared" si="4"/>
        <v>0</v>
      </c>
      <c r="R13" s="117">
        <f t="shared" si="5"/>
        <v>0</v>
      </c>
      <c r="S13" s="90">
        <f t="shared" si="6"/>
        <v>0</v>
      </c>
      <c r="T13" s="117"/>
      <c r="U13" s="117"/>
      <c r="V13" s="90">
        <f t="shared" si="1"/>
        <v>0</v>
      </c>
      <c r="W13" s="117"/>
      <c r="X13" s="117"/>
      <c r="Y13" s="90">
        <f t="shared" si="2"/>
        <v>0</v>
      </c>
      <c r="Z13" s="124">
        <f t="shared" si="7"/>
        <v>0</v>
      </c>
      <c r="AB13" s="160"/>
      <c r="AC13" s="161"/>
      <c r="AD13" s="161"/>
      <c r="AE13" s="196"/>
      <c r="AF13" s="197"/>
      <c r="AG13" s="162"/>
      <c r="AH13" s="163"/>
      <c r="AI13" s="164"/>
      <c r="AJ13" s="165"/>
      <c r="AK13" s="166"/>
      <c r="AL13" s="167"/>
      <c r="AM13" s="168"/>
      <c r="AN13" s="166"/>
      <c r="AO13" s="169"/>
      <c r="AP13" s="167"/>
      <c r="AQ13" s="169"/>
      <c r="AR13" s="170"/>
      <c r="AS13" s="171"/>
      <c r="AT13" s="172"/>
      <c r="AU13" s="177"/>
      <c r="AV13" s="174"/>
      <c r="AW13" s="174"/>
      <c r="AX13" s="174"/>
      <c r="AY13" s="175"/>
      <c r="AZ13" s="176"/>
    </row>
    <row r="14" spans="1:52" s="5" customFormat="1" ht="15.75" thickBot="1">
      <c r="A14" s="10"/>
      <c r="B14" s="94" t="s">
        <v>15</v>
      </c>
      <c r="C14" s="95"/>
      <c r="D14" s="95"/>
      <c r="E14" s="96"/>
      <c r="F14" s="97"/>
      <c r="G14" s="97"/>
      <c r="H14" s="98">
        <f>SUM(H7:H13)</f>
        <v>1000</v>
      </c>
      <c r="I14" s="98">
        <f t="shared" ref="I14:O14" si="8">SUM(I7:I13)</f>
        <v>-38.46</v>
      </c>
      <c r="J14" s="98">
        <f t="shared" si="8"/>
        <v>0</v>
      </c>
      <c r="K14" s="98">
        <f t="shared" si="8"/>
        <v>0</v>
      </c>
      <c r="L14" s="98">
        <f t="shared" si="8"/>
        <v>100</v>
      </c>
      <c r="M14" s="98">
        <f t="shared" si="8"/>
        <v>0</v>
      </c>
      <c r="N14" s="98">
        <f t="shared" si="8"/>
        <v>0</v>
      </c>
      <c r="O14" s="98">
        <f t="shared" si="8"/>
        <v>0</v>
      </c>
      <c r="P14" s="116"/>
      <c r="Q14" s="118">
        <f>SUM(Q7:Q13)</f>
        <v>116.76939999999999</v>
      </c>
      <c r="R14" s="118">
        <f>SUM(R7:R13)</f>
        <v>138.00020000000001</v>
      </c>
      <c r="S14" s="98">
        <f>SUM(S7:S13)</f>
        <v>254.7696</v>
      </c>
      <c r="T14" s="118">
        <f>SUM(T7:T13)</f>
        <v>4.7</v>
      </c>
      <c r="U14" s="118">
        <f>SUM(U7:U13)</f>
        <v>4.7</v>
      </c>
      <c r="V14" s="98">
        <f t="shared" ref="V14:W14" si="9">SUM(V7:V13)</f>
        <v>9.4</v>
      </c>
      <c r="W14" s="118">
        <f t="shared" si="9"/>
        <v>11.75</v>
      </c>
      <c r="X14" s="118">
        <f>SUM(X7:X13)</f>
        <v>41.15</v>
      </c>
      <c r="Y14" s="98">
        <f>SUM(Y7:Y13)</f>
        <v>52.9</v>
      </c>
      <c r="Z14" s="125">
        <f>SUM(Z7:Z13)</f>
        <v>928.3205999999999</v>
      </c>
      <c r="AB14" s="178"/>
      <c r="AC14" s="179"/>
      <c r="AD14" s="179"/>
      <c r="AE14" s="180"/>
      <c r="AF14" s="178"/>
      <c r="AG14" s="179"/>
      <c r="AH14" s="181"/>
      <c r="AI14" s="182"/>
      <c r="AJ14" s="183"/>
      <c r="AK14" s="184"/>
      <c r="AL14" s="185"/>
      <c r="AM14" s="186"/>
      <c r="AN14" s="187"/>
      <c r="AO14" s="185"/>
      <c r="AP14" s="185"/>
      <c r="AQ14" s="188"/>
      <c r="AR14" s="186"/>
      <c r="AS14" s="189"/>
      <c r="AT14" s="190"/>
      <c r="AU14" s="191"/>
      <c r="AV14" s="192"/>
      <c r="AW14" s="193"/>
      <c r="AX14" s="193"/>
      <c r="AY14" s="193"/>
      <c r="AZ14" s="194"/>
    </row>
    <row r="15" spans="1:52" s="5" customFormat="1" ht="15">
      <c r="B15" s="76"/>
      <c r="C15" s="76"/>
      <c r="D15" s="2"/>
      <c r="E15" s="77"/>
      <c r="F15" s="78"/>
      <c r="G15" s="78"/>
      <c r="H15" s="79"/>
      <c r="I15" s="79"/>
      <c r="J15" s="79"/>
      <c r="K15" s="79"/>
      <c r="L15" s="79"/>
      <c r="M15" s="79"/>
      <c r="N15" s="79"/>
      <c r="O15" s="79"/>
      <c r="P15" s="79"/>
      <c r="Q15" s="79"/>
      <c r="R15" s="79"/>
      <c r="S15" s="79"/>
      <c r="T15" s="79"/>
      <c r="U15" s="79"/>
      <c r="V15" s="79"/>
      <c r="W15" s="79"/>
      <c r="X15" s="79"/>
      <c r="Y15" s="79"/>
      <c r="Z15" s="79"/>
    </row>
  </sheetData>
  <mergeCells count="15">
    <mergeCell ref="AK5:AM5"/>
    <mergeCell ref="AN5:AR5"/>
    <mergeCell ref="AS5:AW5"/>
    <mergeCell ref="AX5:AY6"/>
    <mergeCell ref="AZ5:AZ6"/>
    <mergeCell ref="AC5:AE5"/>
    <mergeCell ref="AF5:AH5"/>
    <mergeCell ref="AI5:AJ5"/>
    <mergeCell ref="J5:K5"/>
    <mergeCell ref="L5:M5"/>
    <mergeCell ref="H5:I5"/>
    <mergeCell ref="Q5:S5"/>
    <mergeCell ref="W5:Y5"/>
    <mergeCell ref="T5:V5"/>
    <mergeCell ref="AB5:AB6"/>
  </mergeCells>
  <phoneticPr fontId="3" type="noConversion"/>
  <pageMargins left="0.55118110236220474" right="0.23622047244094491" top="0.94488188976377963" bottom="0.74803149606299213" header="0.31496062992125984" footer="0.31496062992125984"/>
  <pageSetup paperSize="9" scale="13" orientation="portrait" blackAndWhite="1" horizontalDpi="4294967293"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4484B-780B-4179-AFED-253B4B644790}">
  <dimension ref="A1:O43"/>
  <sheetViews>
    <sheetView workbookViewId="0">
      <selection activeCell="D5" sqref="D5"/>
    </sheetView>
  </sheetViews>
  <sheetFormatPr defaultColWidth="8.7109375" defaultRowHeight="15"/>
  <cols>
    <col min="1" max="1" width="3.140625" customWidth="1"/>
    <col min="2" max="2" width="24.5703125" customWidth="1"/>
    <col min="3" max="3" width="2.7109375" customWidth="1"/>
    <col min="4" max="4" width="5.42578125" customWidth="1"/>
    <col min="5" max="5" width="10" customWidth="1"/>
    <col min="6" max="6" width="5.7109375" style="21" customWidth="1"/>
    <col min="7" max="7" width="5.140625" style="21" customWidth="1"/>
    <col min="8" max="8" width="4.7109375" style="21" customWidth="1"/>
    <col min="9" max="9" width="13" customWidth="1"/>
    <col min="10" max="10" width="3" customWidth="1"/>
    <col min="11" max="11" width="12.140625" style="23" customWidth="1"/>
    <col min="12" max="12" width="1.7109375" customWidth="1"/>
  </cols>
  <sheetData>
    <row r="1" spans="1:15" ht="23.25">
      <c r="A1" s="239" t="s">
        <v>16</v>
      </c>
      <c r="B1" s="239"/>
      <c r="C1" s="239"/>
      <c r="D1" s="239"/>
      <c r="E1" s="239"/>
      <c r="F1" s="239"/>
      <c r="G1" s="239"/>
      <c r="H1" s="239"/>
      <c r="I1" s="239"/>
      <c r="J1" s="239"/>
      <c r="K1" s="239"/>
      <c r="L1" s="239"/>
    </row>
    <row r="2" spans="1:15" ht="21">
      <c r="B2" s="12"/>
      <c r="C2" s="12"/>
      <c r="D2" s="12"/>
      <c r="E2" s="12"/>
      <c r="F2" s="12"/>
      <c r="G2" s="12"/>
      <c r="H2" s="12"/>
      <c r="I2" s="12"/>
      <c r="J2" s="12"/>
      <c r="K2" s="12"/>
    </row>
    <row r="3" spans="1:15">
      <c r="A3" s="13"/>
      <c r="B3" s="14" t="s">
        <v>117</v>
      </c>
      <c r="C3" s="14"/>
      <c r="D3" s="15"/>
      <c r="E3" s="15"/>
      <c r="F3" s="16"/>
      <c r="G3" s="16"/>
      <c r="H3" s="16"/>
      <c r="I3" s="15"/>
      <c r="J3" s="15"/>
      <c r="K3" s="17"/>
      <c r="L3" s="18"/>
    </row>
    <row r="4" spans="1:15">
      <c r="A4" s="19"/>
      <c r="B4" t="s">
        <v>18</v>
      </c>
      <c r="C4" s="20" t="s">
        <v>19</v>
      </c>
      <c r="D4" s="240">
        <f>'Salary Listing'!C2</f>
        <v>44743</v>
      </c>
      <c r="E4" s="240"/>
      <c r="I4" t="s">
        <v>20</v>
      </c>
      <c r="J4" s="22" t="s">
        <v>19</v>
      </c>
      <c r="L4" s="24"/>
    </row>
    <row r="5" spans="1:15">
      <c r="A5" s="19"/>
      <c r="B5" t="s">
        <v>21</v>
      </c>
      <c r="C5" s="20" t="s">
        <v>19</v>
      </c>
      <c r="D5" s="51"/>
      <c r="I5" s="25" t="s">
        <v>22</v>
      </c>
      <c r="J5" s="22" t="s">
        <v>19</v>
      </c>
      <c r="K5"/>
      <c r="L5" s="24"/>
    </row>
    <row r="6" spans="1:15">
      <c r="A6" s="19"/>
      <c r="B6" t="s">
        <v>23</v>
      </c>
      <c r="C6" s="20" t="s">
        <v>19</v>
      </c>
      <c r="D6" s="20"/>
      <c r="I6" s="25" t="s">
        <v>24</v>
      </c>
      <c r="J6" s="22" t="s">
        <v>19</v>
      </c>
      <c r="K6" s="20" t="s">
        <v>65</v>
      </c>
      <c r="L6" s="24"/>
    </row>
    <row r="7" spans="1:15">
      <c r="A7" s="19"/>
      <c r="B7" t="s">
        <v>25</v>
      </c>
      <c r="C7" s="20" t="s">
        <v>19</v>
      </c>
      <c r="D7" s="74"/>
      <c r="E7" s="25"/>
      <c r="F7" s="39"/>
      <c r="I7" s="25" t="s">
        <v>26</v>
      </c>
      <c r="J7" s="22" t="s">
        <v>19</v>
      </c>
      <c r="K7" s="26"/>
      <c r="L7" s="24"/>
    </row>
    <row r="8" spans="1:15">
      <c r="A8" s="19"/>
      <c r="B8" t="s">
        <v>27</v>
      </c>
      <c r="C8" s="20" t="s">
        <v>19</v>
      </c>
      <c r="D8" s="25"/>
      <c r="E8" s="25"/>
      <c r="F8" s="39"/>
      <c r="I8" s="25" t="s">
        <v>28</v>
      </c>
      <c r="J8" s="22" t="s">
        <v>19</v>
      </c>
      <c r="K8"/>
      <c r="L8" s="24"/>
    </row>
    <row r="9" spans="1:15">
      <c r="A9" s="27"/>
      <c r="B9" s="28" t="s">
        <v>29</v>
      </c>
      <c r="C9" s="29" t="s">
        <v>19</v>
      </c>
      <c r="D9" s="241"/>
      <c r="E9" s="241"/>
      <c r="F9" s="241"/>
      <c r="G9" s="30"/>
      <c r="H9" s="30"/>
      <c r="I9" s="31" t="s">
        <v>30</v>
      </c>
      <c r="J9" s="29"/>
      <c r="K9" s="32"/>
      <c r="L9" s="33"/>
    </row>
    <row r="11" spans="1:15">
      <c r="A11" s="13"/>
      <c r="B11" s="242" t="s">
        <v>31</v>
      </c>
      <c r="C11" s="242"/>
      <c r="D11" s="242"/>
      <c r="E11" s="242"/>
      <c r="F11" s="242"/>
      <c r="G11" s="242"/>
      <c r="H11" s="242"/>
      <c r="I11" s="242"/>
      <c r="J11" s="242"/>
      <c r="K11" s="242"/>
      <c r="L11" s="18"/>
    </row>
    <row r="12" spans="1:15">
      <c r="A12" s="19"/>
      <c r="B12" s="34" t="s">
        <v>32</v>
      </c>
      <c r="C12" s="34"/>
      <c r="D12" s="35" t="s">
        <v>33</v>
      </c>
      <c r="E12" s="36"/>
      <c r="F12" s="36"/>
      <c r="G12" s="36" t="s">
        <v>34</v>
      </c>
      <c r="H12" s="36"/>
      <c r="I12" s="34"/>
      <c r="J12" s="34"/>
      <c r="K12" s="37" t="s">
        <v>35</v>
      </c>
      <c r="L12" s="24"/>
    </row>
    <row r="13" spans="1:15">
      <c r="A13" s="19"/>
      <c r="B13" t="s">
        <v>36</v>
      </c>
      <c r="D13" s="38" t="s">
        <v>37</v>
      </c>
      <c r="E13" s="39">
        <v>1000</v>
      </c>
      <c r="F13" s="40"/>
      <c r="G13" s="40"/>
      <c r="H13" s="40"/>
      <c r="J13" s="38" t="s">
        <v>37</v>
      </c>
      <c r="K13" s="23">
        <f>E13</f>
        <v>1000</v>
      </c>
      <c r="L13" s="24"/>
      <c r="M13" s="126"/>
      <c r="N13" s="127"/>
      <c r="O13" s="127"/>
    </row>
    <row r="14" spans="1:15">
      <c r="A14" s="19"/>
      <c r="B14" t="s">
        <v>38</v>
      </c>
      <c r="D14" s="41"/>
      <c r="E14" s="41"/>
      <c r="F14" s="39"/>
      <c r="G14" s="128">
        <v>1</v>
      </c>
      <c r="H14" s="42" t="s">
        <v>39</v>
      </c>
      <c r="J14" s="38" t="s">
        <v>37</v>
      </c>
      <c r="K14" s="23">
        <f>-K13/26*G14</f>
        <v>-38.46153846153846</v>
      </c>
      <c r="L14" s="24"/>
    </row>
    <row r="15" spans="1:15">
      <c r="A15" s="19"/>
      <c r="B15" s="130" t="s">
        <v>102</v>
      </c>
      <c r="D15" s="41"/>
      <c r="E15" s="41"/>
      <c r="F15" s="39"/>
      <c r="G15" s="131"/>
      <c r="H15" s="42"/>
      <c r="J15" s="38"/>
      <c r="L15" s="24"/>
    </row>
    <row r="16" spans="1:15">
      <c r="A16" s="19"/>
      <c r="B16" t="s">
        <v>103</v>
      </c>
      <c r="D16" s="22">
        <v>0</v>
      </c>
      <c r="E16" s="41" t="s">
        <v>41</v>
      </c>
      <c r="F16" s="73"/>
      <c r="G16" s="40"/>
      <c r="H16" s="39"/>
      <c r="J16" s="38" t="s">
        <v>37</v>
      </c>
      <c r="K16" s="44">
        <f>D16*F16*H16</f>
        <v>0</v>
      </c>
      <c r="L16" s="24"/>
    </row>
    <row r="17" spans="1:13">
      <c r="A17" s="19"/>
      <c r="B17" t="s">
        <v>118</v>
      </c>
      <c r="D17" s="22">
        <v>0</v>
      </c>
      <c r="E17" s="41" t="s">
        <v>44</v>
      </c>
      <c r="F17" s="73"/>
      <c r="G17" s="40"/>
      <c r="H17" s="39"/>
      <c r="J17" s="38" t="s">
        <v>37</v>
      </c>
      <c r="K17" s="44">
        <f>D17*F17*H17</f>
        <v>0</v>
      </c>
      <c r="L17" s="24"/>
    </row>
    <row r="18" spans="1:13">
      <c r="A18" s="19"/>
      <c r="B18" t="s">
        <v>45</v>
      </c>
      <c r="J18" s="38" t="s">
        <v>37</v>
      </c>
      <c r="K18" s="44">
        <v>0</v>
      </c>
      <c r="L18" s="24"/>
    </row>
    <row r="19" spans="1:13">
      <c r="A19" s="19"/>
      <c r="K19" s="44" t="s">
        <v>49</v>
      </c>
      <c r="L19" s="24"/>
    </row>
    <row r="20" spans="1:13">
      <c r="A20" s="19"/>
      <c r="J20" s="38" t="s">
        <v>37</v>
      </c>
      <c r="K20" s="23">
        <f>SUM(K13:K18)</f>
        <v>961.53846153846155</v>
      </c>
      <c r="L20" s="24"/>
    </row>
    <row r="21" spans="1:13">
      <c r="A21" s="19"/>
      <c r="K21" s="44" t="s">
        <v>49</v>
      </c>
      <c r="L21" s="24"/>
    </row>
    <row r="22" spans="1:13">
      <c r="A22" s="19"/>
      <c r="K22" s="44"/>
      <c r="L22" s="24"/>
    </row>
    <row r="23" spans="1:13">
      <c r="A23" s="19"/>
      <c r="B23" s="34" t="s">
        <v>52</v>
      </c>
      <c r="C23" s="34"/>
      <c r="D23" s="35" t="s">
        <v>33</v>
      </c>
      <c r="E23" s="36"/>
      <c r="F23" s="36"/>
      <c r="G23" s="36"/>
      <c r="H23" s="36"/>
      <c r="I23" s="34"/>
      <c r="J23" s="34"/>
      <c r="K23" s="37" t="s">
        <v>35</v>
      </c>
      <c r="L23" s="24"/>
    </row>
    <row r="24" spans="1:13">
      <c r="A24" s="19"/>
      <c r="B24" t="s">
        <v>53</v>
      </c>
      <c r="D24" s="129" t="s">
        <v>106</v>
      </c>
      <c r="J24" s="38" t="s">
        <v>37</v>
      </c>
      <c r="K24" s="44">
        <f>'Salary Listing'!Q7</f>
        <v>116.76939999999999</v>
      </c>
      <c r="L24" s="24"/>
      <c r="M24" s="88"/>
    </row>
    <row r="25" spans="1:13">
      <c r="A25" s="19"/>
      <c r="B25" t="s">
        <v>54</v>
      </c>
      <c r="J25" s="38" t="s">
        <v>37</v>
      </c>
      <c r="K25" s="44">
        <f>'Salary Listing'!W7</f>
        <v>11.75</v>
      </c>
      <c r="L25" s="24"/>
    </row>
    <row r="26" spans="1:13">
      <c r="A26" s="19"/>
      <c r="B26" t="s">
        <v>75</v>
      </c>
      <c r="D26" s="46"/>
      <c r="J26" s="38" t="s">
        <v>37</v>
      </c>
      <c r="K26" s="44">
        <f>'Salary Listing'!T7</f>
        <v>4.7</v>
      </c>
      <c r="L26" s="24"/>
    </row>
    <row r="27" spans="1:13">
      <c r="A27" s="19"/>
      <c r="K27" s="44"/>
      <c r="L27" s="24"/>
    </row>
    <row r="28" spans="1:13">
      <c r="A28" s="19"/>
      <c r="B28" s="34" t="s">
        <v>50</v>
      </c>
      <c r="C28" s="34"/>
      <c r="D28" s="35"/>
      <c r="E28" s="36"/>
      <c r="F28" s="36"/>
      <c r="G28" s="36"/>
      <c r="H28" s="36"/>
      <c r="I28" s="34"/>
      <c r="J28" s="34"/>
      <c r="K28" s="37" t="s">
        <v>35</v>
      </c>
      <c r="L28" s="24"/>
    </row>
    <row r="29" spans="1:13">
      <c r="A29" s="19"/>
      <c r="B29" t="s">
        <v>119</v>
      </c>
      <c r="D29" s="38"/>
      <c r="E29" s="39"/>
      <c r="F29" s="40"/>
      <c r="J29" s="38" t="s">
        <v>37</v>
      </c>
      <c r="K29" s="23">
        <v>0</v>
      </c>
      <c r="L29" s="24"/>
    </row>
    <row r="30" spans="1:13">
      <c r="A30" s="19"/>
      <c r="B30" t="s">
        <v>76</v>
      </c>
      <c r="J30" s="38" t="s">
        <v>37</v>
      </c>
      <c r="K30" s="44">
        <v>0</v>
      </c>
      <c r="L30" s="24"/>
    </row>
    <row r="31" spans="1:13">
      <c r="A31" s="19"/>
      <c r="B31" t="s">
        <v>114</v>
      </c>
      <c r="D31" s="41"/>
      <c r="E31" s="41"/>
      <c r="F31" s="41"/>
      <c r="G31" s="40"/>
      <c r="H31" s="243"/>
      <c r="I31" s="243"/>
      <c r="J31" s="38" t="s">
        <v>37</v>
      </c>
      <c r="K31" s="44">
        <v>0</v>
      </c>
      <c r="L31" s="24"/>
    </row>
    <row r="32" spans="1:13">
      <c r="A32" s="19"/>
      <c r="K32" s="44" t="s">
        <v>49</v>
      </c>
      <c r="L32" s="24"/>
    </row>
    <row r="33" spans="1:12">
      <c r="A33" s="19"/>
      <c r="B33" s="47" t="s">
        <v>56</v>
      </c>
      <c r="C33" s="47"/>
      <c r="J33" s="48" t="s">
        <v>37</v>
      </c>
      <c r="K33" s="55">
        <f>K20-K24-K25-K26+K29+K30+K31</f>
        <v>828.31906153846148</v>
      </c>
      <c r="L33" s="24"/>
    </row>
    <row r="34" spans="1:12">
      <c r="A34" s="19"/>
      <c r="K34" s="44" t="s">
        <v>49</v>
      </c>
      <c r="L34" s="24"/>
    </row>
    <row r="35" spans="1:12">
      <c r="A35" s="19"/>
      <c r="K35" s="44"/>
      <c r="L35" s="24"/>
    </row>
    <row r="36" spans="1:12">
      <c r="A36" s="19"/>
      <c r="B36" t="s">
        <v>57</v>
      </c>
      <c r="D36" s="46" t="s">
        <v>58</v>
      </c>
      <c r="J36" s="38" t="s">
        <v>37</v>
      </c>
      <c r="K36" s="23">
        <f>'Salary Listing'!R7</f>
        <v>138.00020000000001</v>
      </c>
      <c r="L36" s="24"/>
    </row>
    <row r="37" spans="1:12">
      <c r="A37" s="19"/>
      <c r="B37" t="s">
        <v>59</v>
      </c>
      <c r="J37" s="38" t="s">
        <v>37</v>
      </c>
      <c r="K37" s="23">
        <f>'Salary Listing'!X7</f>
        <v>41.15</v>
      </c>
      <c r="L37" s="24"/>
    </row>
    <row r="38" spans="1:12">
      <c r="A38" s="19"/>
      <c r="B38" t="s">
        <v>77</v>
      </c>
      <c r="D38" s="46"/>
      <c r="J38" s="38" t="s">
        <v>37</v>
      </c>
      <c r="K38" s="44">
        <f>'Salary Listing'!U7</f>
        <v>4.7</v>
      </c>
      <c r="L38" s="24"/>
    </row>
    <row r="39" spans="1:12">
      <c r="A39" s="27"/>
      <c r="B39" s="28"/>
      <c r="C39" s="28"/>
      <c r="D39" s="28"/>
      <c r="E39" s="28"/>
      <c r="F39" s="30"/>
      <c r="G39" s="30"/>
      <c r="H39" s="30"/>
      <c r="I39" s="28"/>
      <c r="J39" s="28"/>
      <c r="K39" s="56"/>
      <c r="L39" s="33"/>
    </row>
    <row r="40" spans="1:12">
      <c r="A40" s="57"/>
      <c r="B40" s="28"/>
      <c r="C40" s="28"/>
      <c r="D40" s="28"/>
      <c r="E40" s="28"/>
      <c r="F40" s="30"/>
      <c r="G40" s="30"/>
      <c r="H40" s="30"/>
      <c r="I40" s="28"/>
      <c r="J40" s="57"/>
      <c r="K40" s="71"/>
      <c r="L40" s="57"/>
    </row>
    <row r="41" spans="1:12">
      <c r="A41" s="70" t="s">
        <v>60</v>
      </c>
      <c r="B41" s="57"/>
      <c r="C41" s="58"/>
      <c r="D41" s="236" t="s">
        <v>61</v>
      </c>
      <c r="E41" s="237"/>
      <c r="F41" s="238"/>
      <c r="G41" s="236" t="s">
        <v>62</v>
      </c>
      <c r="H41" s="237"/>
      <c r="I41" s="238"/>
      <c r="J41" s="236" t="s">
        <v>63</v>
      </c>
      <c r="K41" s="237"/>
      <c r="L41" s="58"/>
    </row>
    <row r="42" spans="1:12">
      <c r="A42" s="59" t="s">
        <v>116</v>
      </c>
      <c r="B42" s="60"/>
      <c r="C42" s="61"/>
      <c r="D42" s="232">
        <v>0</v>
      </c>
      <c r="E42" s="233"/>
      <c r="F42" s="234"/>
      <c r="G42" s="235">
        <v>0</v>
      </c>
      <c r="H42" s="233"/>
      <c r="I42" s="234"/>
      <c r="J42" s="232">
        <f>D42-G42</f>
        <v>0</v>
      </c>
      <c r="K42" s="233"/>
      <c r="L42" s="58"/>
    </row>
    <row r="43" spans="1:12">
      <c r="A43" s="59" t="s">
        <v>64</v>
      </c>
      <c r="B43" s="60"/>
      <c r="C43" s="61"/>
      <c r="D43" s="232">
        <v>0</v>
      </c>
      <c r="E43" s="233"/>
      <c r="F43" s="234"/>
      <c r="G43" s="232">
        <v>0</v>
      </c>
      <c r="H43" s="233"/>
      <c r="I43" s="234"/>
      <c r="J43" s="232">
        <f>D43-G43</f>
        <v>0</v>
      </c>
      <c r="K43" s="233"/>
      <c r="L43" s="58"/>
    </row>
  </sheetData>
  <mergeCells count="14">
    <mergeCell ref="D41:F41"/>
    <mergeCell ref="G41:I41"/>
    <mergeCell ref="J41:K41"/>
    <mergeCell ref="A1:L1"/>
    <mergeCell ref="D4:E4"/>
    <mergeCell ref="D9:F9"/>
    <mergeCell ref="B11:K11"/>
    <mergeCell ref="H31:I31"/>
    <mergeCell ref="D42:F42"/>
    <mergeCell ref="G42:I42"/>
    <mergeCell ref="J42:K42"/>
    <mergeCell ref="D43:F43"/>
    <mergeCell ref="G43:I43"/>
    <mergeCell ref="J43:K4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A766C-474D-40B3-B5E1-7F4509CC7F23}">
  <dimension ref="A2:O46"/>
  <sheetViews>
    <sheetView zoomScale="85" zoomScaleNormal="85" workbookViewId="0">
      <selection activeCell="T39" sqref="T39"/>
    </sheetView>
  </sheetViews>
  <sheetFormatPr defaultRowHeight="15"/>
  <sheetData>
    <row r="2" spans="1:1" ht="15.75">
      <c r="A2" s="198" t="s">
        <v>139</v>
      </c>
    </row>
    <row r="3" spans="1:1" ht="15.75">
      <c r="A3" s="199" t="s">
        <v>140</v>
      </c>
    </row>
    <row r="4" spans="1:1" ht="15.75">
      <c r="A4" s="200" t="s">
        <v>141</v>
      </c>
    </row>
    <row r="5" spans="1:1" ht="15.75">
      <c r="A5" s="200" t="s">
        <v>142</v>
      </c>
    </row>
    <row r="6" spans="1:1" ht="15.75">
      <c r="A6" s="199" t="s">
        <v>143</v>
      </c>
    </row>
    <row r="7" spans="1:1" ht="15.75">
      <c r="A7" s="200" t="s">
        <v>144</v>
      </c>
    </row>
    <row r="8" spans="1:1" ht="15.75">
      <c r="A8" s="199" t="s">
        <v>145</v>
      </c>
    </row>
    <row r="9" spans="1:1" ht="15.75">
      <c r="A9" s="200" t="s">
        <v>146</v>
      </c>
    </row>
    <row r="10" spans="1:1" ht="15.75">
      <c r="A10" s="199" t="s">
        <v>147</v>
      </c>
    </row>
    <row r="11" spans="1:1" ht="15.75">
      <c r="A11" s="200" t="s">
        <v>148</v>
      </c>
    </row>
    <row r="12" spans="1:1" ht="15.75">
      <c r="A12" s="199" t="s">
        <v>149</v>
      </c>
    </row>
    <row r="13" spans="1:1" ht="15.75">
      <c r="A13" s="200" t="s">
        <v>150</v>
      </c>
    </row>
    <row r="14" spans="1:1" ht="15.75">
      <c r="A14" s="199" t="s">
        <v>151</v>
      </c>
    </row>
    <row r="15" spans="1:1" ht="15.75">
      <c r="A15" s="200" t="s">
        <v>152</v>
      </c>
    </row>
    <row r="16" spans="1:1" ht="15.75">
      <c r="A16" s="200" t="s">
        <v>153</v>
      </c>
    </row>
    <row r="17" spans="1:15" ht="15.75">
      <c r="A17" s="199" t="s">
        <v>154</v>
      </c>
    </row>
    <row r="18" spans="1:15" ht="15.75">
      <c r="A18" s="200" t="s">
        <v>155</v>
      </c>
    </row>
    <row r="19" spans="1:15" ht="15.75">
      <c r="A19" s="200" t="s">
        <v>156</v>
      </c>
    </row>
    <row r="20" spans="1:15" ht="15.75">
      <c r="A20" s="199" t="s">
        <v>157</v>
      </c>
    </row>
    <row r="21" spans="1:15" ht="15.75">
      <c r="A21" s="200" t="s">
        <v>158</v>
      </c>
    </row>
    <row r="22" spans="1:15" ht="15.75">
      <c r="A22" s="199" t="s">
        <v>159</v>
      </c>
    </row>
    <row r="23" spans="1:15" ht="15.75">
      <c r="A23" s="200" t="s">
        <v>160</v>
      </c>
    </row>
    <row r="24" spans="1:15" ht="15.75">
      <c r="A24" s="199" t="s">
        <v>161</v>
      </c>
    </row>
    <row r="25" spans="1:15" ht="15.75">
      <c r="A25" s="200" t="s">
        <v>162</v>
      </c>
    </row>
    <row r="26" spans="1:15" ht="15.75">
      <c r="A26" s="199" t="s">
        <v>163</v>
      </c>
    </row>
    <row r="27" spans="1:15" ht="15.75">
      <c r="A27" s="200" t="s">
        <v>164</v>
      </c>
    </row>
    <row r="28" spans="1:15" ht="15.75">
      <c r="A28" s="199" t="s">
        <v>165</v>
      </c>
    </row>
    <row r="29" spans="1:15" ht="15.75">
      <c r="A29" s="200" t="s">
        <v>166</v>
      </c>
    </row>
    <row r="30" spans="1:15" ht="15.75" thickBot="1"/>
    <row r="31" spans="1:15" ht="73.5" customHeight="1" thickBot="1">
      <c r="A31" s="244" t="s">
        <v>167</v>
      </c>
      <c r="B31" s="245"/>
      <c r="C31" s="245"/>
      <c r="D31" s="245"/>
      <c r="E31" s="245"/>
      <c r="F31" s="245"/>
      <c r="G31" s="245"/>
      <c r="H31" s="245"/>
      <c r="I31" s="245"/>
      <c r="J31" s="245"/>
      <c r="K31" s="245"/>
      <c r="L31" s="245"/>
      <c r="M31" s="245"/>
      <c r="N31" s="205"/>
      <c r="O31" s="206"/>
    </row>
    <row r="32" spans="1:15" ht="15.75">
      <c r="A32" s="201" t="s">
        <v>168</v>
      </c>
      <c r="B32" s="202"/>
      <c r="C32" s="202"/>
      <c r="D32" s="202"/>
      <c r="E32" s="202"/>
      <c r="F32" s="202"/>
      <c r="G32" s="202"/>
      <c r="H32" s="202"/>
      <c r="I32" s="202"/>
      <c r="J32" s="202"/>
      <c r="K32" s="202"/>
      <c r="L32" s="202"/>
      <c r="M32" s="202"/>
      <c r="N32" s="202"/>
      <c r="O32" s="203"/>
    </row>
    <row r="33" spans="1:15" ht="15.75">
      <c r="A33" s="204" t="s">
        <v>169</v>
      </c>
      <c r="B33" s="202"/>
      <c r="C33" s="202"/>
      <c r="D33" s="202"/>
      <c r="E33" s="202"/>
      <c r="F33" s="202"/>
      <c r="G33" s="202"/>
      <c r="H33" s="202"/>
      <c r="I33" s="202"/>
      <c r="J33" s="202"/>
      <c r="K33" s="202"/>
      <c r="L33" s="202"/>
      <c r="M33" s="202"/>
      <c r="N33" s="202"/>
      <c r="O33" s="203"/>
    </row>
    <row r="34" spans="1:15" ht="15.75">
      <c r="A34" s="201" t="s">
        <v>170</v>
      </c>
      <c r="B34" s="202"/>
      <c r="C34" s="202"/>
      <c r="D34" s="202"/>
      <c r="E34" s="202"/>
      <c r="F34" s="202"/>
      <c r="G34" s="202"/>
      <c r="H34" s="202"/>
      <c r="I34" s="202"/>
      <c r="J34" s="202"/>
      <c r="K34" s="202"/>
      <c r="L34" s="202"/>
      <c r="M34" s="202"/>
      <c r="N34" s="202"/>
      <c r="O34" s="203"/>
    </row>
    <row r="35" spans="1:15" ht="15.75">
      <c r="A35" s="204" t="s">
        <v>171</v>
      </c>
      <c r="B35" s="202"/>
      <c r="C35" s="202"/>
      <c r="D35" s="202"/>
      <c r="E35" s="202"/>
      <c r="F35" s="202"/>
      <c r="G35" s="202"/>
      <c r="H35" s="202"/>
      <c r="I35" s="202"/>
      <c r="J35" s="202"/>
      <c r="K35" s="202"/>
      <c r="L35" s="202"/>
      <c r="M35" s="202"/>
      <c r="N35" s="202"/>
      <c r="O35" s="203"/>
    </row>
    <row r="36" spans="1:15" ht="15.75">
      <c r="A36" s="201" t="s">
        <v>172</v>
      </c>
      <c r="B36" s="202"/>
      <c r="C36" s="202"/>
      <c r="D36" s="202"/>
      <c r="E36" s="202"/>
      <c r="F36" s="202"/>
      <c r="G36" s="202"/>
      <c r="H36" s="202"/>
      <c r="I36" s="202"/>
      <c r="J36" s="202"/>
      <c r="K36" s="202"/>
      <c r="L36" s="202"/>
      <c r="M36" s="202"/>
      <c r="N36" s="202"/>
      <c r="O36" s="203"/>
    </row>
    <row r="37" spans="1:15" ht="15.75">
      <c r="A37" s="204" t="s">
        <v>173</v>
      </c>
      <c r="B37" s="202"/>
      <c r="C37" s="202"/>
      <c r="D37" s="202"/>
      <c r="E37" s="202"/>
      <c r="F37" s="202"/>
      <c r="G37" s="202"/>
      <c r="H37" s="202"/>
      <c r="I37" s="202"/>
      <c r="J37" s="202"/>
      <c r="K37" s="202"/>
      <c r="L37" s="202"/>
      <c r="M37" s="202"/>
      <c r="N37" s="202"/>
      <c r="O37" s="203"/>
    </row>
    <row r="38" spans="1:15" ht="15.75">
      <c r="A38" s="201" t="s">
        <v>174</v>
      </c>
      <c r="B38" s="202"/>
      <c r="C38" s="202"/>
      <c r="D38" s="202"/>
      <c r="E38" s="202"/>
      <c r="F38" s="202"/>
      <c r="G38" s="202"/>
      <c r="H38" s="202"/>
      <c r="I38" s="202"/>
      <c r="J38" s="202"/>
      <c r="K38" s="202"/>
      <c r="L38" s="202"/>
      <c r="M38" s="202"/>
      <c r="N38" s="202"/>
      <c r="O38" s="203"/>
    </row>
    <row r="39" spans="1:15" ht="15.75">
      <c r="A39" s="204" t="s">
        <v>175</v>
      </c>
      <c r="B39" s="202"/>
      <c r="C39" s="202"/>
      <c r="D39" s="202"/>
      <c r="E39" s="202"/>
      <c r="F39" s="202"/>
      <c r="G39" s="202"/>
      <c r="H39" s="202"/>
      <c r="I39" s="202"/>
      <c r="J39" s="202"/>
      <c r="K39" s="202"/>
      <c r="L39" s="202"/>
      <c r="M39" s="202"/>
      <c r="N39" s="202"/>
      <c r="O39" s="203"/>
    </row>
    <row r="40" spans="1:15" ht="15.75">
      <c r="A40" s="201" t="s">
        <v>176</v>
      </c>
      <c r="B40" s="202"/>
      <c r="C40" s="202"/>
      <c r="D40" s="202"/>
      <c r="E40" s="202"/>
      <c r="F40" s="202"/>
      <c r="G40" s="202"/>
      <c r="H40" s="202"/>
      <c r="I40" s="202"/>
      <c r="J40" s="202"/>
      <c r="K40" s="202"/>
      <c r="L40" s="202"/>
      <c r="M40" s="202"/>
      <c r="N40" s="202"/>
      <c r="O40" s="203"/>
    </row>
    <row r="41" spans="1:15" ht="30" customHeight="1">
      <c r="A41" s="247" t="s">
        <v>177</v>
      </c>
      <c r="B41" s="248"/>
      <c r="C41" s="248"/>
      <c r="D41" s="248"/>
      <c r="E41" s="248"/>
      <c r="F41" s="248"/>
      <c r="G41" s="248"/>
      <c r="H41" s="248"/>
      <c r="I41" s="248"/>
      <c r="J41" s="248"/>
      <c r="K41" s="248"/>
      <c r="L41" s="248"/>
      <c r="M41" s="248"/>
      <c r="N41" s="248"/>
      <c r="O41" s="249"/>
    </row>
    <row r="42" spans="1:15" ht="15.75">
      <c r="A42" s="201" t="s">
        <v>178</v>
      </c>
      <c r="B42" s="202"/>
      <c r="C42" s="202"/>
      <c r="D42" s="202"/>
      <c r="E42" s="202"/>
      <c r="F42" s="202"/>
      <c r="G42" s="202"/>
      <c r="H42" s="202"/>
      <c r="I42" s="202"/>
      <c r="J42" s="202"/>
      <c r="K42" s="202"/>
      <c r="L42" s="202"/>
      <c r="M42" s="202"/>
      <c r="N42" s="202"/>
      <c r="O42" s="203"/>
    </row>
    <row r="43" spans="1:15" ht="15.75">
      <c r="A43" s="204" t="s">
        <v>179</v>
      </c>
      <c r="B43" s="202"/>
      <c r="C43" s="202"/>
      <c r="D43" s="202"/>
      <c r="E43" s="202"/>
      <c r="F43" s="202"/>
      <c r="G43" s="202"/>
      <c r="H43" s="202"/>
      <c r="I43" s="202"/>
      <c r="J43" s="202"/>
      <c r="K43" s="202"/>
      <c r="L43" s="202"/>
      <c r="M43" s="202"/>
      <c r="N43" s="202"/>
      <c r="O43" s="203"/>
    </row>
    <row r="44" spans="1:15" ht="15.75">
      <c r="A44" s="201" t="s">
        <v>180</v>
      </c>
      <c r="B44" s="202"/>
      <c r="C44" s="202"/>
      <c r="D44" s="202"/>
      <c r="E44" s="202"/>
      <c r="F44" s="202"/>
      <c r="G44" s="202"/>
      <c r="H44" s="202"/>
      <c r="I44" s="202"/>
      <c r="J44" s="202"/>
      <c r="K44" s="202"/>
      <c r="L44" s="202"/>
      <c r="M44" s="202"/>
      <c r="N44" s="202"/>
      <c r="O44" s="203"/>
    </row>
    <row r="45" spans="1:15" ht="16.5" thickBot="1">
      <c r="A45" s="204" t="s">
        <v>181</v>
      </c>
      <c r="B45" s="202"/>
      <c r="C45" s="202"/>
      <c r="D45" s="202"/>
      <c r="E45" s="202"/>
      <c r="F45" s="202"/>
      <c r="G45" s="202"/>
      <c r="H45" s="202"/>
      <c r="I45" s="202"/>
      <c r="J45" s="202"/>
      <c r="K45" s="202"/>
      <c r="L45" s="202"/>
      <c r="M45" s="202"/>
      <c r="N45" s="202"/>
      <c r="O45" s="203"/>
    </row>
    <row r="46" spans="1:15" ht="93" customHeight="1" thickBot="1">
      <c r="A46" s="244" t="s">
        <v>182</v>
      </c>
      <c r="B46" s="245"/>
      <c r="C46" s="245"/>
      <c r="D46" s="245"/>
      <c r="E46" s="245"/>
      <c r="F46" s="245"/>
      <c r="G46" s="245"/>
      <c r="H46" s="245"/>
      <c r="I46" s="245"/>
      <c r="J46" s="245"/>
      <c r="K46" s="245"/>
      <c r="L46" s="245"/>
      <c r="M46" s="245"/>
      <c r="N46" s="245"/>
      <c r="O46" s="246"/>
    </row>
  </sheetData>
  <mergeCells count="3">
    <mergeCell ref="A31:M31"/>
    <mergeCell ref="A46:O46"/>
    <mergeCell ref="A41:O4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6">
    <pageSetUpPr fitToPage="1"/>
  </sheetPr>
  <dimension ref="A1:L47"/>
  <sheetViews>
    <sheetView topLeftCell="A13" workbookViewId="0">
      <selection activeCell="K41" sqref="K41"/>
    </sheetView>
  </sheetViews>
  <sheetFormatPr defaultColWidth="8.7109375" defaultRowHeight="15"/>
  <cols>
    <col min="1" max="1" width="3.140625" customWidth="1"/>
    <col min="2" max="2" width="17.140625" customWidth="1"/>
    <col min="3" max="3" width="2.7109375" customWidth="1"/>
    <col min="4" max="4" width="5.42578125" customWidth="1"/>
    <col min="5" max="5" width="10" customWidth="1"/>
    <col min="6" max="6" width="5.7109375" style="21" customWidth="1"/>
    <col min="7" max="7" width="6.28515625" style="21" customWidth="1"/>
    <col min="8" max="8" width="4.7109375" style="21" customWidth="1"/>
    <col min="9" max="9" width="13" customWidth="1"/>
    <col min="10" max="10" width="3" customWidth="1"/>
    <col min="11" max="11" width="12.140625" style="23" customWidth="1"/>
    <col min="12" max="12" width="1.7109375" customWidth="1"/>
  </cols>
  <sheetData>
    <row r="1" spans="1:12" ht="23.25">
      <c r="B1" s="239" t="s">
        <v>16</v>
      </c>
      <c r="C1" s="239"/>
      <c r="D1" s="239"/>
      <c r="E1" s="239"/>
      <c r="F1" s="239"/>
      <c r="G1" s="239"/>
      <c r="H1" s="239"/>
      <c r="I1" s="239"/>
      <c r="J1" s="239"/>
      <c r="K1" s="239"/>
    </row>
    <row r="2" spans="1:12" ht="10.15" customHeight="1">
      <c r="B2" s="12"/>
      <c r="C2" s="12"/>
      <c r="D2" s="12"/>
      <c r="E2" s="12"/>
      <c r="F2" s="12"/>
      <c r="G2" s="12"/>
      <c r="H2" s="12"/>
      <c r="I2" s="12"/>
      <c r="J2" s="12"/>
      <c r="K2" s="12"/>
    </row>
    <row r="3" spans="1:12">
      <c r="A3" s="13"/>
      <c r="B3" s="14" t="s">
        <v>17</v>
      </c>
      <c r="C3" s="14"/>
      <c r="D3" s="15"/>
      <c r="E3" s="15"/>
      <c r="F3" s="16"/>
      <c r="G3" s="16"/>
      <c r="H3" s="16"/>
      <c r="I3" s="15"/>
      <c r="J3" s="15"/>
      <c r="K3" s="17"/>
      <c r="L3" s="18"/>
    </row>
    <row r="4" spans="1:12">
      <c r="A4" s="19"/>
      <c r="B4" t="s">
        <v>18</v>
      </c>
      <c r="C4" s="20" t="s">
        <v>19</v>
      </c>
      <c r="D4" s="240">
        <f>'Salary Listing'!C2</f>
        <v>44743</v>
      </c>
      <c r="E4" s="240"/>
      <c r="I4" t="s">
        <v>20</v>
      </c>
      <c r="J4" s="22" t="s">
        <v>19</v>
      </c>
      <c r="L4" s="24"/>
    </row>
    <row r="5" spans="1:12">
      <c r="A5" s="19"/>
      <c r="B5" t="s">
        <v>21</v>
      </c>
      <c r="C5" s="20" t="s">
        <v>19</v>
      </c>
      <c r="D5" s="51" t="s">
        <v>100</v>
      </c>
      <c r="I5" s="25" t="s">
        <v>22</v>
      </c>
      <c r="J5" s="22" t="s">
        <v>19</v>
      </c>
      <c r="K5" t="s">
        <v>83</v>
      </c>
      <c r="L5" s="24"/>
    </row>
    <row r="6" spans="1:12">
      <c r="A6" s="19"/>
      <c r="B6" t="s">
        <v>23</v>
      </c>
      <c r="C6" s="20" t="s">
        <v>19</v>
      </c>
      <c r="D6" s="20"/>
      <c r="I6" s="25" t="s">
        <v>24</v>
      </c>
      <c r="J6" s="22" t="s">
        <v>19</v>
      </c>
      <c r="K6" s="20" t="s">
        <v>65</v>
      </c>
      <c r="L6" s="24"/>
    </row>
    <row r="7" spans="1:12">
      <c r="A7" s="19"/>
      <c r="B7" t="s">
        <v>25</v>
      </c>
      <c r="C7" s="20" t="s">
        <v>19</v>
      </c>
      <c r="D7" s="20"/>
      <c r="I7" s="25" t="s">
        <v>26</v>
      </c>
      <c r="J7" s="22" t="s">
        <v>19</v>
      </c>
      <c r="K7" s="26"/>
      <c r="L7" s="24"/>
    </row>
    <row r="8" spans="1:12">
      <c r="A8" s="19"/>
      <c r="B8" t="s">
        <v>27</v>
      </c>
      <c r="C8" s="20" t="s">
        <v>19</v>
      </c>
      <c r="D8" t="s">
        <v>68</v>
      </c>
      <c r="I8" s="25" t="s">
        <v>28</v>
      </c>
      <c r="J8" s="22" t="s">
        <v>19</v>
      </c>
      <c r="K8"/>
      <c r="L8" s="24"/>
    </row>
    <row r="9" spans="1:12">
      <c r="A9" s="27"/>
      <c r="B9" s="28" t="s">
        <v>29</v>
      </c>
      <c r="C9" s="29" t="s">
        <v>19</v>
      </c>
      <c r="D9" s="50"/>
      <c r="E9" s="28"/>
      <c r="F9" s="30"/>
      <c r="G9" s="30"/>
      <c r="H9" s="30"/>
      <c r="I9" s="31" t="s">
        <v>30</v>
      </c>
      <c r="J9" s="29"/>
      <c r="K9" s="32"/>
      <c r="L9" s="33"/>
    </row>
    <row r="11" spans="1:12">
      <c r="A11" s="13"/>
      <c r="B11" s="242" t="s">
        <v>31</v>
      </c>
      <c r="C11" s="242"/>
      <c r="D11" s="242"/>
      <c r="E11" s="242"/>
      <c r="F11" s="242"/>
      <c r="G11" s="242"/>
      <c r="H11" s="242"/>
      <c r="I11" s="242"/>
      <c r="J11" s="242"/>
      <c r="K11" s="242"/>
      <c r="L11" s="18"/>
    </row>
    <row r="12" spans="1:12">
      <c r="A12" s="19"/>
      <c r="B12" s="34" t="s">
        <v>32</v>
      </c>
      <c r="C12" s="34"/>
      <c r="D12" s="35" t="s">
        <v>33</v>
      </c>
      <c r="E12" s="36"/>
      <c r="F12" s="36"/>
      <c r="G12" s="36" t="s">
        <v>34</v>
      </c>
      <c r="H12" s="36"/>
      <c r="I12" s="34"/>
      <c r="J12" s="34"/>
      <c r="K12" s="37" t="s">
        <v>35</v>
      </c>
      <c r="L12" s="24"/>
    </row>
    <row r="13" spans="1:12">
      <c r="A13" s="19"/>
      <c r="B13" t="s">
        <v>36</v>
      </c>
      <c r="D13" s="38" t="s">
        <v>37</v>
      </c>
      <c r="E13" s="39">
        <v>1350</v>
      </c>
      <c r="F13" s="40"/>
      <c r="G13" s="40"/>
      <c r="H13" s="40"/>
      <c r="J13" s="38" t="s">
        <v>37</v>
      </c>
      <c r="K13" s="23">
        <f>E13</f>
        <v>1350</v>
      </c>
      <c r="L13" s="24"/>
    </row>
    <row r="14" spans="1:12">
      <c r="A14" s="19"/>
      <c r="B14" t="s">
        <v>38</v>
      </c>
      <c r="D14" s="41"/>
      <c r="E14" s="41"/>
      <c r="F14" s="39"/>
      <c r="G14" s="69">
        <v>1</v>
      </c>
      <c r="H14" s="42" t="s">
        <v>39</v>
      </c>
      <c r="J14" s="38" t="s">
        <v>37</v>
      </c>
      <c r="K14" s="23">
        <f>-K13/26*G14</f>
        <v>-51.92307692307692</v>
      </c>
      <c r="L14" s="24"/>
    </row>
    <row r="15" spans="1:12">
      <c r="A15" s="19"/>
      <c r="B15" t="s">
        <v>40</v>
      </c>
      <c r="D15" s="43">
        <v>0</v>
      </c>
      <c r="E15" s="41" t="s">
        <v>41</v>
      </c>
      <c r="F15" s="43">
        <v>0</v>
      </c>
      <c r="G15" s="40" t="s">
        <v>42</v>
      </c>
      <c r="H15" s="39">
        <v>1.5</v>
      </c>
      <c r="J15" s="38" t="s">
        <v>37</v>
      </c>
      <c r="K15" s="44">
        <v>0</v>
      </c>
      <c r="L15" s="24"/>
    </row>
    <row r="16" spans="1:12">
      <c r="A16" s="19"/>
      <c r="B16" t="s">
        <v>43</v>
      </c>
      <c r="D16" s="43">
        <v>0</v>
      </c>
      <c r="E16" s="41" t="s">
        <v>44</v>
      </c>
      <c r="F16" s="53">
        <v>6.49</v>
      </c>
      <c r="G16" s="40" t="s">
        <v>42</v>
      </c>
      <c r="H16" s="39">
        <v>2</v>
      </c>
      <c r="J16" s="38" t="s">
        <v>37</v>
      </c>
      <c r="K16" s="44">
        <f>D16*F16*H16</f>
        <v>0</v>
      </c>
      <c r="L16" s="24"/>
    </row>
    <row r="17" spans="1:12">
      <c r="A17" s="19"/>
      <c r="B17" t="s">
        <v>82</v>
      </c>
      <c r="D17" s="45">
        <v>0</v>
      </c>
      <c r="E17" s="42" t="s">
        <v>48</v>
      </c>
      <c r="F17" s="62">
        <v>51.92</v>
      </c>
      <c r="G17" s="40"/>
      <c r="H17" s="39"/>
      <c r="J17" s="38" t="s">
        <v>37</v>
      </c>
      <c r="K17" s="44">
        <f>+D17*F17</f>
        <v>0</v>
      </c>
      <c r="L17" s="24"/>
    </row>
    <row r="18" spans="1:12">
      <c r="A18" s="19"/>
      <c r="B18" t="s">
        <v>101</v>
      </c>
      <c r="D18" s="22"/>
      <c r="E18" s="41"/>
      <c r="F18" s="72"/>
      <c r="G18" s="40"/>
      <c r="H18" s="39"/>
      <c r="J18" s="38" t="s">
        <v>37</v>
      </c>
      <c r="K18" s="44">
        <v>432.69</v>
      </c>
      <c r="L18" s="24"/>
    </row>
    <row r="19" spans="1:12">
      <c r="A19" s="19"/>
      <c r="B19" t="s">
        <v>45</v>
      </c>
      <c r="J19" s="38" t="s">
        <v>37</v>
      </c>
      <c r="K19" s="44">
        <v>0</v>
      </c>
      <c r="L19" s="24"/>
    </row>
    <row r="20" spans="1:12">
      <c r="A20" s="19"/>
      <c r="B20" t="s">
        <v>47</v>
      </c>
      <c r="D20" s="45">
        <v>0</v>
      </c>
      <c r="E20" s="42" t="s">
        <v>48</v>
      </c>
      <c r="F20" s="32">
        <v>0</v>
      </c>
      <c r="J20" s="38" t="s">
        <v>37</v>
      </c>
      <c r="K20" s="44">
        <f>D20*F20</f>
        <v>0</v>
      </c>
      <c r="L20" s="24"/>
    </row>
    <row r="21" spans="1:12">
      <c r="A21" s="19"/>
      <c r="K21" s="44" t="s">
        <v>49</v>
      </c>
      <c r="L21" s="24"/>
    </row>
    <row r="22" spans="1:12">
      <c r="A22" s="19"/>
      <c r="J22" s="38" t="s">
        <v>37</v>
      </c>
      <c r="K22" s="23">
        <f>SUM(K13:K20)</f>
        <v>1730.7669230769231</v>
      </c>
      <c r="L22" s="24"/>
    </row>
    <row r="23" spans="1:12">
      <c r="A23" s="19"/>
      <c r="K23" s="44" t="s">
        <v>49</v>
      </c>
      <c r="L23" s="24"/>
    </row>
    <row r="24" spans="1:12">
      <c r="A24" s="19"/>
      <c r="K24" s="44"/>
      <c r="L24" s="24"/>
    </row>
    <row r="25" spans="1:12">
      <c r="A25" s="19"/>
      <c r="B25" s="34" t="s">
        <v>52</v>
      </c>
      <c r="C25" s="34"/>
      <c r="D25" s="35" t="s">
        <v>33</v>
      </c>
      <c r="E25" s="36"/>
      <c r="F25" s="36"/>
      <c r="G25" s="36"/>
      <c r="H25" s="36"/>
      <c r="I25" s="34"/>
      <c r="J25" s="34"/>
      <c r="K25" s="37" t="s">
        <v>35</v>
      </c>
      <c r="L25" s="24"/>
    </row>
    <row r="26" spans="1:12">
      <c r="A26" s="19"/>
      <c r="B26" t="s">
        <v>53</v>
      </c>
      <c r="D26" s="46" t="s">
        <v>74</v>
      </c>
      <c r="J26" s="38" t="s">
        <v>37</v>
      </c>
      <c r="K26" s="44">
        <v>154</v>
      </c>
      <c r="L26" s="24"/>
    </row>
    <row r="27" spans="1:12">
      <c r="A27" s="19"/>
      <c r="B27" t="s">
        <v>54</v>
      </c>
      <c r="J27" s="38" t="s">
        <v>37</v>
      </c>
      <c r="K27" s="44">
        <v>6.75</v>
      </c>
      <c r="L27" s="24"/>
    </row>
    <row r="28" spans="1:12">
      <c r="A28" s="19"/>
      <c r="B28" t="s">
        <v>75</v>
      </c>
      <c r="D28" s="46"/>
      <c r="J28" s="38" t="s">
        <v>37</v>
      </c>
      <c r="K28" s="44">
        <v>2.7</v>
      </c>
      <c r="L28" s="24"/>
    </row>
    <row r="29" spans="1:12">
      <c r="A29" s="19"/>
      <c r="B29" t="s">
        <v>55</v>
      </c>
      <c r="J29" s="38" t="s">
        <v>37</v>
      </c>
      <c r="K29" s="44" t="s">
        <v>46</v>
      </c>
      <c r="L29" s="24"/>
    </row>
    <row r="30" spans="1:12">
      <c r="A30" s="19"/>
      <c r="K30" s="44"/>
      <c r="L30" s="24"/>
    </row>
    <row r="31" spans="1:12">
      <c r="A31" s="19"/>
      <c r="B31" s="34" t="s">
        <v>50</v>
      </c>
      <c r="C31" s="34"/>
      <c r="D31" s="35"/>
      <c r="E31" s="36"/>
      <c r="F31" s="36"/>
      <c r="G31" s="36"/>
      <c r="H31" s="36"/>
      <c r="I31" s="34"/>
      <c r="J31" s="34"/>
      <c r="K31" s="37" t="s">
        <v>35</v>
      </c>
      <c r="L31" s="24"/>
    </row>
    <row r="32" spans="1:12">
      <c r="A32" s="19"/>
      <c r="B32" t="s">
        <v>51</v>
      </c>
      <c r="D32" s="38"/>
      <c r="E32" s="39"/>
      <c r="F32" s="40"/>
      <c r="J32" s="38" t="s">
        <v>37</v>
      </c>
      <c r="K32" s="23">
        <v>100</v>
      </c>
      <c r="L32" s="24"/>
    </row>
    <row r="33" spans="1:12">
      <c r="A33" s="19"/>
      <c r="B33" t="s">
        <v>76</v>
      </c>
      <c r="J33" s="38" t="s">
        <v>37</v>
      </c>
      <c r="K33" s="44">
        <v>200</v>
      </c>
      <c r="L33" s="24"/>
    </row>
    <row r="34" spans="1:12">
      <c r="A34" s="19"/>
      <c r="B34" t="s">
        <v>69</v>
      </c>
      <c r="D34" s="45">
        <v>0</v>
      </c>
      <c r="E34" s="41" t="s">
        <v>70</v>
      </c>
      <c r="F34" s="45">
        <v>1</v>
      </c>
      <c r="G34" s="40" t="s">
        <v>42</v>
      </c>
      <c r="H34" s="243">
        <v>0</v>
      </c>
      <c r="I34" s="243"/>
      <c r="J34" s="38" t="s">
        <v>37</v>
      </c>
      <c r="K34" s="44">
        <f>D34/F34*H34</f>
        <v>0</v>
      </c>
      <c r="L34" s="24"/>
    </row>
    <row r="35" spans="1:12">
      <c r="A35" s="19"/>
      <c r="J35" s="38"/>
      <c r="K35" s="44"/>
      <c r="L35" s="24"/>
    </row>
    <row r="36" spans="1:12">
      <c r="A36" s="19"/>
      <c r="K36" s="44" t="s">
        <v>49</v>
      </c>
      <c r="L36" s="24"/>
    </row>
    <row r="37" spans="1:12">
      <c r="A37" s="19"/>
      <c r="B37" s="47" t="s">
        <v>56</v>
      </c>
      <c r="C37" s="47"/>
      <c r="J37" s="48" t="s">
        <v>37</v>
      </c>
      <c r="K37" s="55">
        <f>K22+K32+K33+K34-K28-K26-K27</f>
        <v>1867.3169230769231</v>
      </c>
      <c r="L37" s="24"/>
    </row>
    <row r="38" spans="1:12">
      <c r="A38" s="19"/>
      <c r="K38" s="44" t="s">
        <v>49</v>
      </c>
      <c r="L38" s="24"/>
    </row>
    <row r="39" spans="1:12">
      <c r="A39" s="19"/>
      <c r="K39" s="44"/>
      <c r="L39" s="24"/>
    </row>
    <row r="40" spans="1:12">
      <c r="A40" s="19"/>
      <c r="B40" t="s">
        <v>57</v>
      </c>
      <c r="D40" s="46" t="s">
        <v>58</v>
      </c>
      <c r="J40" s="38" t="s">
        <v>37</v>
      </c>
      <c r="K40" s="23">
        <v>182</v>
      </c>
      <c r="L40" s="24"/>
    </row>
    <row r="41" spans="1:12">
      <c r="A41" s="19"/>
      <c r="B41" t="s">
        <v>59</v>
      </c>
      <c r="J41" s="38" t="s">
        <v>37</v>
      </c>
      <c r="K41" s="23">
        <v>23.65</v>
      </c>
      <c r="L41" s="24"/>
    </row>
    <row r="42" spans="1:12">
      <c r="A42" s="19"/>
      <c r="B42" t="s">
        <v>77</v>
      </c>
      <c r="D42" s="46"/>
      <c r="J42" s="38" t="s">
        <v>37</v>
      </c>
      <c r="K42" s="44">
        <f>K28</f>
        <v>2.7</v>
      </c>
      <c r="L42" s="24"/>
    </row>
    <row r="43" spans="1:12">
      <c r="A43" s="27"/>
      <c r="B43" s="28"/>
      <c r="C43" s="28"/>
      <c r="D43" s="28"/>
      <c r="E43" s="28"/>
      <c r="F43" s="30"/>
      <c r="G43" s="30"/>
      <c r="H43" s="30"/>
      <c r="I43" s="28"/>
      <c r="J43" s="28"/>
      <c r="K43" s="56"/>
      <c r="L43" s="33"/>
    </row>
    <row r="44" spans="1:12">
      <c r="A44" s="57"/>
      <c r="B44" s="28"/>
      <c r="C44" s="28"/>
      <c r="D44" s="28"/>
      <c r="E44" s="28"/>
      <c r="F44" s="30"/>
      <c r="G44" s="30"/>
      <c r="H44" s="30"/>
      <c r="I44" s="28"/>
      <c r="J44" s="57"/>
      <c r="K44" s="71"/>
      <c r="L44" s="57"/>
    </row>
    <row r="45" spans="1:12">
      <c r="A45" s="70" t="s">
        <v>60</v>
      </c>
      <c r="B45" s="57"/>
      <c r="C45" s="58"/>
      <c r="D45" s="236" t="s">
        <v>61</v>
      </c>
      <c r="E45" s="237"/>
      <c r="F45" s="238"/>
      <c r="G45" s="236" t="s">
        <v>62</v>
      </c>
      <c r="H45" s="237"/>
      <c r="I45" s="238"/>
      <c r="J45" s="236" t="s">
        <v>63</v>
      </c>
      <c r="K45" s="237"/>
      <c r="L45" s="58"/>
    </row>
    <row r="46" spans="1:12">
      <c r="A46" s="59" t="s">
        <v>12</v>
      </c>
      <c r="B46" s="60"/>
      <c r="C46" s="61"/>
      <c r="D46" s="232">
        <v>0</v>
      </c>
      <c r="E46" s="233"/>
      <c r="F46" s="234"/>
      <c r="G46" s="235">
        <v>0</v>
      </c>
      <c r="H46" s="233"/>
      <c r="I46" s="234"/>
      <c r="J46" s="232">
        <f>D46-G46</f>
        <v>0</v>
      </c>
      <c r="K46" s="233"/>
      <c r="L46" s="58"/>
    </row>
    <row r="47" spans="1:12">
      <c r="A47" s="59" t="s">
        <v>64</v>
      </c>
      <c r="B47" s="60"/>
      <c r="C47" s="61"/>
      <c r="D47" s="232">
        <v>0</v>
      </c>
      <c r="E47" s="233"/>
      <c r="F47" s="234"/>
      <c r="G47" s="232">
        <v>0</v>
      </c>
      <c r="H47" s="233"/>
      <c r="I47" s="234"/>
      <c r="J47" s="232">
        <f>D47-G47</f>
        <v>0</v>
      </c>
      <c r="K47" s="233"/>
      <c r="L47" s="58"/>
    </row>
  </sheetData>
  <mergeCells count="13">
    <mergeCell ref="D47:F47"/>
    <mergeCell ref="G47:I47"/>
    <mergeCell ref="J47:K47"/>
    <mergeCell ref="B1:K1"/>
    <mergeCell ref="B11:K11"/>
    <mergeCell ref="H34:I34"/>
    <mergeCell ref="D4:E4"/>
    <mergeCell ref="D45:F45"/>
    <mergeCell ref="G45:I45"/>
    <mergeCell ref="J45:K45"/>
    <mergeCell ref="D46:F46"/>
    <mergeCell ref="G46:I46"/>
    <mergeCell ref="J46:K46"/>
  </mergeCells>
  <phoneticPr fontId="3" type="noConversion"/>
  <pageMargins left="0.7" right="0.7" top="0.75" bottom="0.75" header="0.3" footer="0.3"/>
  <pageSetup scale="99" orientation="portrait" horizontalDpi="4294967293"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7"/>
  <dimension ref="A1:A21"/>
  <sheetViews>
    <sheetView workbookViewId="0"/>
  </sheetViews>
  <sheetFormatPr defaultRowHeight="15"/>
  <cols>
    <col min="1" max="1" width="37.5703125" bestFit="1" customWidth="1"/>
  </cols>
  <sheetData>
    <row r="1" spans="1:1">
      <c r="A1" s="54" t="s">
        <v>80</v>
      </c>
    </row>
    <row r="2" spans="1:1">
      <c r="A2" s="63" t="s">
        <v>91</v>
      </c>
    </row>
    <row r="3" spans="1:1">
      <c r="A3" s="63" t="s">
        <v>93</v>
      </c>
    </row>
    <row r="4" spans="1:1">
      <c r="A4" s="63" t="s">
        <v>89</v>
      </c>
    </row>
    <row r="5" spans="1:1">
      <c r="A5" s="65" t="s">
        <v>92</v>
      </c>
    </row>
    <row r="6" spans="1:1">
      <c r="A6" s="66" t="s">
        <v>99</v>
      </c>
    </row>
    <row r="7" spans="1:1">
      <c r="A7" s="68" t="s">
        <v>97</v>
      </c>
    </row>
    <row r="8" spans="1:1">
      <c r="A8" s="63" t="s">
        <v>90</v>
      </c>
    </row>
    <row r="9" spans="1:1">
      <c r="A9" s="63" t="s">
        <v>87</v>
      </c>
    </row>
    <row r="10" spans="1:1">
      <c r="A10" s="63" t="s">
        <v>86</v>
      </c>
    </row>
    <row r="11" spans="1:1">
      <c r="A11" s="67" t="s">
        <v>84</v>
      </c>
    </row>
    <row r="12" spans="1:1">
      <c r="A12" s="11" t="s">
        <v>71</v>
      </c>
    </row>
    <row r="13" spans="1:1">
      <c r="A13" s="63" t="s">
        <v>88</v>
      </c>
    </row>
    <row r="14" spans="1:1">
      <c r="A14" s="63" t="s">
        <v>98</v>
      </c>
    </row>
    <row r="15" spans="1:1">
      <c r="A15" s="63" t="s">
        <v>85</v>
      </c>
    </row>
    <row r="16" spans="1:1">
      <c r="A16" s="11" t="s">
        <v>78</v>
      </c>
    </row>
    <row r="17" spans="1:1">
      <c r="A17" s="63" t="s">
        <v>95</v>
      </c>
    </row>
    <row r="18" spans="1:1">
      <c r="A18" s="54" t="s">
        <v>81</v>
      </c>
    </row>
    <row r="19" spans="1:1">
      <c r="A19" s="64" t="s">
        <v>94</v>
      </c>
    </row>
    <row r="20" spans="1:1">
      <c r="A20" s="63" t="s">
        <v>96</v>
      </c>
    </row>
    <row r="21" spans="1:1">
      <c r="A21" s="11" t="s">
        <v>79</v>
      </c>
    </row>
  </sheetData>
  <sortState xmlns:xlrd2="http://schemas.microsoft.com/office/spreadsheetml/2017/richdata2" ref="A2:A23">
    <sortCondition ref="A1"/>
  </sortState>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Salary Listing</vt:lpstr>
      <vt:lpstr>Payslip</vt:lpstr>
      <vt:lpstr>Company information</vt:lpstr>
      <vt:lpstr>Kelvin Ang</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JAN SALARY '19</dc:title>
  <dc:creator/>
  <cp:lastModifiedBy/>
  <cp:lastPrinted>2018-02-12T09:02:17Z</cp:lastPrinted>
  <dcterms:created xsi:type="dcterms:W3CDTF">2015-06-05T18:17:20Z</dcterms:created>
  <dcterms:modified xsi:type="dcterms:W3CDTF">2025-01-07T03:31:28Z</dcterms:modified>
</cp:coreProperties>
</file>